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2.xml" ContentType="application/vnd.openxmlformats-officedocument.spreadsheetml.chart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68debfde6e80c1/Documentos/Roberto/Universidad/Material/"/>
    </mc:Choice>
  </mc:AlternateContent>
  <xr:revisionPtr revIDLastSave="1" documentId="11_D786947B7A0A1A9BC947857A3815FB7911540000" xr6:coauthVersionLast="47" xr6:coauthVersionMax="47" xr10:uidLastSave="{727F28E0-636C-4361-8E11-EB45F8555573}"/>
  <bookViews>
    <workbookView xWindow="-108" yWindow="-108" windowWidth="23256" windowHeight="12456" tabRatio="745" xr2:uid="{00000000-000D-0000-FFFF-FFFF00000000}"/>
  </bookViews>
  <sheets>
    <sheet name="Negocios" sheetId="3" r:id="rId1"/>
    <sheet name="GráficoNegocios" sheetId="7" r:id="rId2"/>
    <sheet name="Curva" sheetId="1" r:id="rId3"/>
    <sheet name="QFD" sheetId="8" r:id="rId4"/>
    <sheet name="Lienzo" sheetId="2" r:id="rId5"/>
    <sheet name="Mapa" sheetId="4" r:id="rId6"/>
    <sheet name="Tablero" sheetId="5" r:id="rId7"/>
    <sheet name="Cepces" sheetId="10" r:id="rId8"/>
    <sheet name="Psicográfico" sheetId="11" r:id="rId9"/>
    <sheet name="FormularioF1" sheetId="9" r:id="rId10"/>
  </sheets>
  <externalReferences>
    <externalReference r:id="rId11"/>
  </externalReferences>
  <calcPr calcId="191029"/>
</workbook>
</file>

<file path=xl/calcChain.xml><?xml version="1.0" encoding="utf-8"?>
<calcChain xmlns="http://schemas.openxmlformats.org/spreadsheetml/2006/main">
  <c r="E83" i="10" l="1"/>
  <c r="E82" i="10"/>
  <c r="E81" i="10"/>
  <c r="E80" i="10"/>
  <c r="E79" i="10"/>
  <c r="J75" i="10"/>
  <c r="D83" i="10" s="1"/>
  <c r="F83" i="10" s="1"/>
  <c r="J61" i="10"/>
  <c r="D82" i="10" s="1"/>
  <c r="F82" i="10" s="1"/>
  <c r="J47" i="10"/>
  <c r="D81" i="10" s="1"/>
  <c r="F81" i="10" s="1"/>
  <c r="J33" i="10"/>
  <c r="D80" i="10" s="1"/>
  <c r="F80" i="10" s="1"/>
  <c r="J19" i="10"/>
  <c r="D79" i="10" s="1"/>
  <c r="F47" i="1"/>
  <c r="E47" i="1"/>
  <c r="D47" i="1"/>
  <c r="C47" i="1"/>
  <c r="H17" i="3"/>
  <c r="G59" i="3"/>
  <c r="F59" i="3"/>
  <c r="E59" i="3"/>
  <c r="D59" i="3"/>
  <c r="E13" i="1"/>
  <c r="P11" i="8"/>
  <c r="Q11" i="8" s="1"/>
  <c r="R11" i="8" s="1"/>
  <c r="P12" i="8"/>
  <c r="P13" i="8"/>
  <c r="P14" i="8"/>
  <c r="P15" i="8"/>
  <c r="Q15" i="8" s="1"/>
  <c r="P16" i="8"/>
  <c r="P10" i="8"/>
  <c r="Q10" i="8" s="1"/>
  <c r="Q12" i="8"/>
  <c r="Q13" i="8"/>
  <c r="H18" i="8"/>
  <c r="Q14" i="8"/>
  <c r="I18" i="8" s="1"/>
  <c r="Q16" i="8"/>
  <c r="R16" i="8" s="1"/>
  <c r="D17" i="3"/>
  <c r="B30" i="5"/>
  <c r="B28" i="5"/>
  <c r="B26" i="5"/>
  <c r="B24" i="5"/>
  <c r="B22" i="5"/>
  <c r="B20" i="5"/>
  <c r="B18" i="5"/>
  <c r="B16" i="5"/>
  <c r="B14" i="5"/>
  <c r="B12" i="5"/>
  <c r="B10" i="5"/>
  <c r="B8" i="5"/>
  <c r="E50" i="3"/>
  <c r="G50" i="3"/>
  <c r="F50" i="3"/>
  <c r="D50" i="3"/>
  <c r="E42" i="3"/>
  <c r="G42" i="3"/>
  <c r="F42" i="3"/>
  <c r="D42" i="3"/>
  <c r="E34" i="3"/>
  <c r="G34" i="3"/>
  <c r="F34" i="3"/>
  <c r="D34" i="3"/>
  <c r="E26" i="3"/>
  <c r="G26" i="3"/>
  <c r="F26" i="3"/>
  <c r="D26" i="3"/>
  <c r="F17" i="3"/>
  <c r="G17" i="3"/>
  <c r="E17" i="3"/>
  <c r="D13" i="1"/>
  <c r="F13" i="1"/>
  <c r="C13" i="1"/>
  <c r="R12" i="8" l="1"/>
  <c r="R10" i="8"/>
  <c r="R13" i="8"/>
  <c r="F79" i="10"/>
  <c r="D84" i="10"/>
  <c r="G82" i="10" s="1"/>
  <c r="J18" i="8"/>
  <c r="G18" i="8"/>
  <c r="E18" i="8"/>
  <c r="R15" i="8"/>
  <c r="K18" i="8"/>
  <c r="K19" i="8" s="1"/>
  <c r="R14" i="8"/>
  <c r="F18" i="8"/>
  <c r="G79" i="10" l="1"/>
  <c r="H19" i="8"/>
  <c r="E19" i="8"/>
  <c r="G81" i="10"/>
  <c r="G80" i="10"/>
  <c r="J19" i="8"/>
  <c r="I19" i="8"/>
  <c r="G19" i="8"/>
  <c r="F19" i="8"/>
  <c r="G83" i="10"/>
</calcChain>
</file>

<file path=xl/sharedStrings.xml><?xml version="1.0" encoding="utf-8"?>
<sst xmlns="http://schemas.openxmlformats.org/spreadsheetml/2006/main" count="754" uniqueCount="403">
  <si>
    <t>Atención Clientes</t>
  </si>
  <si>
    <t>Precios Bajos</t>
  </si>
  <si>
    <t>Experiencia Enológica</t>
  </si>
  <si>
    <t>Patrimonio</t>
  </si>
  <si>
    <t>VSE</t>
  </si>
  <si>
    <t>Casablanca</t>
  </si>
  <si>
    <t>Colchagua</t>
  </si>
  <si>
    <t>Curva Estratégica</t>
  </si>
  <si>
    <t>TOTALES</t>
  </si>
  <si>
    <t>Cercanía del Turismo</t>
  </si>
  <si>
    <t>Lienzo Modelo de Negocio</t>
  </si>
  <si>
    <t>Fecha:</t>
  </si>
  <si>
    <t xml:space="preserve">  Red de Partners</t>
  </si>
  <si>
    <t>Actividades Clave</t>
  </si>
  <si>
    <t>Propuestas de Valor</t>
  </si>
  <si>
    <t>Relaciones</t>
  </si>
  <si>
    <t>Segmentos</t>
  </si>
  <si>
    <t>con el Cliente</t>
  </si>
  <si>
    <t>Recursos Clave</t>
  </si>
  <si>
    <t>Estructura de Costo</t>
  </si>
  <si>
    <t>Creación de Valor</t>
  </si>
  <si>
    <t xml:space="preserve">   Flujos de Ingreso</t>
  </si>
  <si>
    <t>Negocio 1</t>
  </si>
  <si>
    <t>Negocio 2</t>
  </si>
  <si>
    <t>Negocio 3</t>
  </si>
  <si>
    <t>Negocio 4</t>
  </si>
  <si>
    <t>valores de 1 a 10</t>
  </si>
  <si>
    <t>Pond</t>
  </si>
  <si>
    <t>Tamaño Merc.</t>
  </si>
  <si>
    <t>Crecimiento Merc.</t>
  </si>
  <si>
    <t>Rentabilidad</t>
  </si>
  <si>
    <t>BajoRiesgo</t>
  </si>
  <si>
    <t>VALORES</t>
  </si>
  <si>
    <t>COMPETITIVIDAD</t>
  </si>
  <si>
    <t>PERSPECTIVA FINANCIERA</t>
  </si>
  <si>
    <t>PERSPECTIVA DE MERCADO</t>
  </si>
  <si>
    <t>PERSPECTIVA PROCESOS</t>
  </si>
  <si>
    <t>PERSPECTIVA PERSONAS</t>
  </si>
  <si>
    <t>UTILIDAD</t>
  </si>
  <si>
    <t>INGRESOS</t>
  </si>
  <si>
    <t>EGRESOS</t>
  </si>
  <si>
    <t xml:space="preserve">PLAN COMERCIAL </t>
  </si>
  <si>
    <t>SISTEMAS DE CONTROL DE GESTION</t>
  </si>
  <si>
    <t>SISTEMAS DE EVALUACION DESEMPEÑO PERSONAL</t>
  </si>
  <si>
    <t>PERSPECTIVA</t>
  </si>
  <si>
    <t>OBJETIVOS ESTRATÉGICOS</t>
  </si>
  <si>
    <t>INDICADORES</t>
  </si>
  <si>
    <t xml:space="preserve">META </t>
  </si>
  <si>
    <t>PLAZO DE REVISIÓN</t>
  </si>
  <si>
    <t>MENSUAL</t>
  </si>
  <si>
    <t>&gt; 1</t>
  </si>
  <si>
    <t>PROCESOS</t>
  </si>
  <si>
    <t>Gráfico Ejemplo</t>
  </si>
  <si>
    <t>FCE</t>
  </si>
  <si>
    <t>FCE: Factores Claves de Éxito</t>
  </si>
  <si>
    <t>CURVA CON IDENTIFICACIÓN DE FACTORES CLAVES DE ÉXITO (FCE)</t>
  </si>
  <si>
    <t>Negocios</t>
  </si>
  <si>
    <t>Contacto</t>
  </si>
  <si>
    <t>Canales de</t>
  </si>
  <si>
    <t>&gt; 12%</t>
  </si>
  <si>
    <t>OBSERVACIONES RELEVANTES</t>
  </si>
  <si>
    <t>Negocio 5</t>
  </si>
  <si>
    <t>AUMENTAR EN BASE A ESTADÍSTICA</t>
  </si>
  <si>
    <t>INGRESOS CONTABLES</t>
  </si>
  <si>
    <t>EGRESOS CONTABLES</t>
  </si>
  <si>
    <t>REALIZAR ENCUESTA, ESTADISTICA BASE AUMENTANDO</t>
  </si>
  <si>
    <t>PERSONAS</t>
  </si>
  <si>
    <t>MERCADO</t>
  </si>
  <si>
    <t>FINANZAS</t>
  </si>
  <si>
    <t>TABLERO DE CONTROL DE LOS OBJETIVOS PLANTEADOS.</t>
  </si>
  <si>
    <t>Potenciar Souvenir, Invertir en compra de artesanía</t>
  </si>
  <si>
    <t>Invitar a artesanos locales de calidad</t>
  </si>
  <si>
    <t xml:space="preserve">Desarrollar base de datos concreta y contactos </t>
  </si>
  <si>
    <t>que se espera realizar actividad mensual</t>
  </si>
  <si>
    <t>INDIQUE: contactos, frecuencias</t>
  </si>
  <si>
    <t>Detalle de presupuesto de actividades</t>
  </si>
  <si>
    <t>Detalle de premios por logros y sanciones</t>
  </si>
  <si>
    <t xml:space="preserve">Reuniones periódicas para alinear a los </t>
  </si>
  <si>
    <t>Objetivos.</t>
  </si>
  <si>
    <t xml:space="preserve">Se mide por medio de la </t>
  </si>
  <si>
    <t>contabilidad</t>
  </si>
  <si>
    <t>Serv. Cliente</t>
  </si>
  <si>
    <t>Capacitación</t>
  </si>
  <si>
    <t>Servicio Organizado</t>
  </si>
  <si>
    <t>Infraestructura</t>
  </si>
  <si>
    <t>Bibliografía</t>
  </si>
  <si>
    <t>Logística</t>
  </si>
  <si>
    <t>Precio</t>
  </si>
  <si>
    <t>Que sean Amables</t>
  </si>
  <si>
    <t>Que sepan más de 2 Idiomas</t>
  </si>
  <si>
    <t>Que yo viva una Experiencia</t>
  </si>
  <si>
    <t>Que tenga los Servicios básicos</t>
  </si>
  <si>
    <t>Que me Eduque</t>
  </si>
  <si>
    <t>Que tenga diversidad de productos</t>
  </si>
  <si>
    <t>Que sea accesible por Precio</t>
  </si>
  <si>
    <t>⁺</t>
  </si>
  <si>
    <t>₋</t>
  </si>
  <si>
    <t>₀</t>
  </si>
  <si>
    <t>Factor Importancia</t>
  </si>
  <si>
    <t>Factor Mercado</t>
  </si>
  <si>
    <t>Ponderación</t>
  </si>
  <si>
    <t>Imp. para el Cliente</t>
  </si>
  <si>
    <t>Importancia atributos absolutos</t>
  </si>
  <si>
    <t>Importancia relativa atributos</t>
  </si>
  <si>
    <t>↑</t>
  </si>
  <si>
    <t>Op</t>
  </si>
  <si>
    <t>VSE 1</t>
  </si>
  <si>
    <t>VSE 2</t>
  </si>
  <si>
    <t>X</t>
  </si>
  <si>
    <t>Consumidor Nacionales</t>
  </si>
  <si>
    <t>Consumidores Extranjeros</t>
  </si>
  <si>
    <t>Clientes Intermediarios Extranjeros</t>
  </si>
  <si>
    <t>Clientes Intermediarios Nacionales</t>
  </si>
  <si>
    <t>Vinos A</t>
  </si>
  <si>
    <t>Vinos B</t>
  </si>
  <si>
    <t>Vinos C</t>
  </si>
  <si>
    <t xml:space="preserve">IDENTIFICACIÓN DE NEGOCIOS  </t>
  </si>
  <si>
    <t>Concha&amp;Toro</t>
  </si>
  <si>
    <t>San Pedro</t>
  </si>
  <si>
    <t>Quintay</t>
  </si>
  <si>
    <t>COMPETITIVIDAD (F-D)</t>
  </si>
  <si>
    <t>ATRACTIVO (O-A)</t>
  </si>
  <si>
    <t>Diferenciación</t>
  </si>
  <si>
    <t>Calidad Organolep</t>
  </si>
  <si>
    <t>Diseño</t>
  </si>
  <si>
    <t>Servicio</t>
  </si>
  <si>
    <t>Complejidad</t>
  </si>
  <si>
    <t>Diversión</t>
  </si>
  <si>
    <t>VINOS A</t>
  </si>
  <si>
    <t>Cooler</t>
  </si>
  <si>
    <t>Debe ser directamente emocional</t>
  </si>
  <si>
    <t>a la esencia del vino vinculado</t>
  </si>
  <si>
    <t>con lo patrimonial y orgnánico</t>
  </si>
  <si>
    <t xml:space="preserve">Turismo insitu destacado incluso </t>
  </si>
  <si>
    <t>en el consumo en el extranjero</t>
  </si>
  <si>
    <t xml:space="preserve">¿cómo? Incluyendo servicio en el </t>
  </si>
  <si>
    <t>envase, que señale cómo es dónde</t>
  </si>
  <si>
    <t>se produce.</t>
  </si>
  <si>
    <t>Existen diversos negocios por tanto</t>
  </si>
  <si>
    <t>es factible basar la estrategia en varios</t>
  </si>
  <si>
    <t>medios de cominicación y entrega:</t>
  </si>
  <si>
    <t>página turística.</t>
  </si>
  <si>
    <t xml:space="preserve">La base de la propuesta es la consistencia </t>
  </si>
  <si>
    <t>de calidad, entrega, certificación como elementos</t>
  </si>
  <si>
    <t>racionales y experiencia, misticismo y patrimonio</t>
  </si>
  <si>
    <t>como elementos emocionales</t>
  </si>
  <si>
    <t>La vinculación con los deseos sociales es parte</t>
  </si>
  <si>
    <t>del valor, al responder en sintonía con lo que pasa</t>
  </si>
  <si>
    <t xml:space="preserve">en medio ambiente y recurso humano u otros </t>
  </si>
  <si>
    <t>como sustentabilidad-</t>
  </si>
  <si>
    <t>Desarrollo de la marca como un compuesto entre</t>
  </si>
  <si>
    <t>racional perfecto y emocional intenso</t>
  </si>
  <si>
    <t>Iteración N°: 5</t>
  </si>
  <si>
    <t>Vinculación con demás stackholder</t>
  </si>
  <si>
    <t>en encadenamiento productivo.</t>
  </si>
  <si>
    <t>Los ingresos están basados en</t>
  </si>
  <si>
    <t xml:space="preserve">              la agricultura sustentable,</t>
  </si>
  <si>
    <t xml:space="preserve">              actual y responsable</t>
  </si>
  <si>
    <t xml:space="preserve">              camino de largo plazo</t>
  </si>
  <si>
    <t xml:space="preserve">              los flujos de diferentes</t>
  </si>
  <si>
    <t xml:space="preserve">               afluentes y diferentes </t>
  </si>
  <si>
    <t xml:space="preserve">               tamaños son móviles</t>
  </si>
  <si>
    <t xml:space="preserve">               en el tiempo y responden</t>
  </si>
  <si>
    <t xml:space="preserve">                a la concreción de los esfuerzos y oportunidades</t>
  </si>
  <si>
    <t>Principales recursos aquellos que permiten</t>
  </si>
  <si>
    <t xml:space="preserve">las fortalezas racionales y emocionales </t>
  </si>
  <si>
    <t>de los productos y servicios:</t>
  </si>
  <si>
    <t xml:space="preserve">Organizados los </t>
  </si>
  <si>
    <t>productos y servicios</t>
  </si>
  <si>
    <t>Los esfuerzos deben ser</t>
  </si>
  <si>
    <t>financiados tanto en capital</t>
  </si>
  <si>
    <t>como rr.hh. Siempre que se</t>
  </si>
  <si>
    <t>base en el correcto uso</t>
  </si>
  <si>
    <t>Personas, patrimonio, lugar, uvas y capital.</t>
  </si>
  <si>
    <t>de dichos recursos.</t>
  </si>
  <si>
    <t>Demostrablemente</t>
  </si>
  <si>
    <t>con argumentos</t>
  </si>
  <si>
    <t>La red se enfoca desde adentro a</t>
  </si>
  <si>
    <t>fuera de la organización: proveedores</t>
  </si>
  <si>
    <t>locales certificados; distribuidores nacionales</t>
  </si>
  <si>
    <t>y artesanos locales certificados; distribuidores</t>
  </si>
  <si>
    <t>restaurantes y vitrinas adecuadas; brockers;</t>
  </si>
  <si>
    <t>agentes operadores turísticos, agencias de</t>
  </si>
  <si>
    <t>cooperación vitivinícola-turístico</t>
  </si>
  <si>
    <t xml:space="preserve">Agrícola Paidahuén es el más cercano aliado </t>
  </si>
  <si>
    <t>junto con Turismo Paidahuén (nombre prueba)</t>
  </si>
  <si>
    <t>Las empresas compartes sus recursos</t>
  </si>
  <si>
    <t>haciendo escala optimiza el uso para responder</t>
  </si>
  <si>
    <t>en tiempo, calidad, confianza y experiencia</t>
  </si>
  <si>
    <t>Contabilidades claramente identificadas</t>
  </si>
  <si>
    <t>auditables.</t>
  </si>
  <si>
    <t>El trabajo, al tener una componente vinculan-</t>
  </si>
  <si>
    <t>te con empresas relacionadas,  obliga</t>
  </si>
  <si>
    <t>claridad en las funciones, responsabilidades</t>
  </si>
  <si>
    <t>y metas de los participantes de la organización</t>
  </si>
  <si>
    <t>Es conveniente sistematizar la revisión de</t>
  </si>
  <si>
    <t>los objetivos, sus indicadores, metas</t>
  </si>
  <si>
    <t>causas y efectos.</t>
  </si>
  <si>
    <t>la propuesta y la creación</t>
  </si>
  <si>
    <t>de valor se unifican.</t>
  </si>
  <si>
    <t>AUMENTAR VENTAS NACIONALES</t>
  </si>
  <si>
    <t>AUMENTAR ACTIVIDAD TURISTICA</t>
  </si>
  <si>
    <t>AUMENTAR EXPORTACIONES</t>
  </si>
  <si>
    <t>POTENCIAR IMAGEN VSE</t>
  </si>
  <si>
    <t>INTRODUDIR INNOVACIONES AL MERCADO</t>
  </si>
  <si>
    <t>I + D + i</t>
  </si>
  <si>
    <t>DESARROLLO ORGANIZACIONAL</t>
  </si>
  <si>
    <t>MAPA ESTRATEGICO VIÑA SAN ESTEBAN</t>
  </si>
  <si>
    <t>Fecha: 30/11/2011</t>
  </si>
  <si>
    <t>F1&lt;F0</t>
  </si>
  <si>
    <t>Ajuste Presupuesto</t>
  </si>
  <si>
    <t xml:space="preserve">F1&gt;F0 </t>
  </si>
  <si>
    <t>&gt; 7% anual</t>
  </si>
  <si>
    <t>&gt; 3000 p; 5% anual</t>
  </si>
  <si>
    <t>% VOLUMEN VENTA ANUAL  V/S  % INGRESOS NETOS ANUAL</t>
  </si>
  <si>
    <t>&lt;  X  &gt;</t>
  </si>
  <si>
    <t>TRIMESTRAL - ANUAL</t>
  </si>
  <si>
    <t>MDI / INGRESOS NETOS</t>
  </si>
  <si>
    <t>EXISTENCIA PLAN APROBADO POR GERENCIA</t>
  </si>
  <si>
    <t>AUMENTO PUBLICIDAD DIRIGIDA</t>
  </si>
  <si>
    <t>2012 &gt; 2011</t>
  </si>
  <si>
    <t>DESVIACIÓN PROYECTADA  V/S  REAL</t>
  </si>
  <si>
    <t>EXISTENCIA DE EVALUACIONES E INVENTIVOS</t>
  </si>
  <si>
    <t>CONOCIMIENTO DE LOS OBJETIVOS ESTRATEGICOS</t>
  </si>
  <si>
    <t>POR TODA LA ORGANIZACIÓN SEGÚN ROL</t>
  </si>
  <si>
    <t>Fecha 30/11/2011</t>
  </si>
  <si>
    <t>VINOS B</t>
  </si>
  <si>
    <t>QFD</t>
  </si>
  <si>
    <t>Nombre Proponente (s)</t>
  </si>
  <si>
    <t>e-mail</t>
  </si>
  <si>
    <t>Teléfono</t>
  </si>
  <si>
    <t>:</t>
  </si>
  <si>
    <t>Departamento</t>
  </si>
  <si>
    <t>Descripción de la Idea</t>
  </si>
  <si>
    <t>Nombre Proyecto</t>
  </si>
  <si>
    <t>FORMULARIO  DE  INNOVACIÓN  ( F - 1 )</t>
  </si>
  <si>
    <t>aporta, producto, servicio</t>
  </si>
  <si>
    <t>IDENTIFICACIÓN</t>
  </si>
  <si>
    <t>PROYECTO</t>
  </si>
  <si>
    <t>1)</t>
  </si>
  <si>
    <t>2)</t>
  </si>
  <si>
    <t>3)</t>
  </si>
  <si>
    <t>4)</t>
  </si>
  <si>
    <t>5)</t>
  </si>
  <si>
    <t>6)</t>
  </si>
  <si>
    <t>7)</t>
  </si>
  <si>
    <t>8)</t>
  </si>
  <si>
    <t>¿Qué se hace actualmente?</t>
  </si>
  <si>
    <t>brevemente. ¿Qué solución</t>
  </si>
  <si>
    <t>y/o proceso?</t>
  </si>
  <si>
    <t>9)</t>
  </si>
  <si>
    <t>¿Quiénes se beneficiarían</t>
  </si>
  <si>
    <t>con la idea?</t>
  </si>
  <si>
    <t>10)</t>
  </si>
  <si>
    <t>cuánto tiempo se investiga se</t>
  </si>
  <si>
    <t>¿Cuánto cuesta la idea, y en</t>
  </si>
  <si>
    <t>desarrolla para hacerla realidad?</t>
  </si>
  <si>
    <t xml:space="preserve">¿Quiénes se necesitan para </t>
  </si>
  <si>
    <t>desarrollar el proyecto?</t>
  </si>
  <si>
    <t>Fecha:___/___/___</t>
  </si>
  <si>
    <t>Gerente Supervisor</t>
  </si>
  <si>
    <t>Nombre y Firma Proponente</t>
  </si>
  <si>
    <t>Evidencia sobre nicho patrimonial, hacia el turismo nacional e</t>
  </si>
  <si>
    <t>internacional</t>
  </si>
  <si>
    <t>TABLAS  DE  EVALUACIÓN  DEL  EMPRENDIMIENTO:  METODO  CEPCES</t>
  </si>
  <si>
    <t>Elemento: EMPRENDEDOR</t>
  </si>
  <si>
    <t>Nº</t>
  </si>
  <si>
    <t>Variables</t>
  </si>
  <si>
    <t>Prioridades</t>
  </si>
  <si>
    <t>Puntajes</t>
  </si>
  <si>
    <t>Estrategia</t>
  </si>
  <si>
    <t>Nula</t>
  </si>
  <si>
    <t>Baja</t>
  </si>
  <si>
    <t>Media</t>
  </si>
  <si>
    <t>Alta</t>
  </si>
  <si>
    <t>Muy alta</t>
  </si>
  <si>
    <t>Experiencia</t>
  </si>
  <si>
    <t>Equipo</t>
  </si>
  <si>
    <t>Liderazgo y Coaching</t>
  </si>
  <si>
    <t>Nulo</t>
  </si>
  <si>
    <t>Bajo</t>
  </si>
  <si>
    <t>Medio</t>
  </si>
  <si>
    <t>Alto</t>
  </si>
  <si>
    <t>Muy alto</t>
  </si>
  <si>
    <t>Comunicación en Red</t>
  </si>
  <si>
    <t>Muy bajos</t>
  </si>
  <si>
    <t>Bajos</t>
  </si>
  <si>
    <t>Medios</t>
  </si>
  <si>
    <t>Altos</t>
  </si>
  <si>
    <t>Muy altos</t>
  </si>
  <si>
    <t>Administración</t>
  </si>
  <si>
    <t>Monto Inversión</t>
  </si>
  <si>
    <t>Muy bajo</t>
  </si>
  <si>
    <t>Retorno Inversión</t>
  </si>
  <si>
    <t>&gt; 4 años</t>
  </si>
  <si>
    <t>4 - 3 años</t>
  </si>
  <si>
    <t>3 - 2 años</t>
  </si>
  <si>
    <t>2 - 1 año</t>
  </si>
  <si>
    <t>&lt; 1 año</t>
  </si>
  <si>
    <t>Disponibilidad de Capital</t>
  </si>
  <si>
    <t xml:space="preserve">Puntaje Matriz Emprendedor </t>
  </si>
  <si>
    <t>Elemento:  CLIENTES</t>
  </si>
  <si>
    <t>Necesidad</t>
  </si>
  <si>
    <t xml:space="preserve">Alta </t>
  </si>
  <si>
    <t>Tamaño Mercado</t>
  </si>
  <si>
    <t>Pequeño</t>
  </si>
  <si>
    <t>Mediano</t>
  </si>
  <si>
    <t>Grande</t>
  </si>
  <si>
    <t>Muy grande</t>
  </si>
  <si>
    <t>Crecimiento Mercado</t>
  </si>
  <si>
    <t>Ventas</t>
  </si>
  <si>
    <t>Nulas</t>
  </si>
  <si>
    <t>Bajas</t>
  </si>
  <si>
    <t>Medias</t>
  </si>
  <si>
    <t>Altas</t>
  </si>
  <si>
    <t>Muy altas</t>
  </si>
  <si>
    <t>Costos</t>
  </si>
  <si>
    <t>Nulos</t>
  </si>
  <si>
    <t>Pocos</t>
  </si>
  <si>
    <t>Marketing</t>
  </si>
  <si>
    <t>Poca</t>
  </si>
  <si>
    <t>Plaza</t>
  </si>
  <si>
    <t>Innovación</t>
  </si>
  <si>
    <t>Calidad</t>
  </si>
  <si>
    <t>Muy baja</t>
  </si>
  <si>
    <t>Negativa</t>
  </si>
  <si>
    <t>1,0%  -  4,9%</t>
  </si>
  <si>
    <t>5,0%  -  9,9%</t>
  </si>
  <si>
    <t>10,0%  -  20,0%</t>
  </si>
  <si>
    <t>&gt; 20,0%</t>
  </si>
  <si>
    <t>Puntaje Matriz Clientes</t>
  </si>
  <si>
    <t>Elemento:  PROVEEDOR</t>
  </si>
  <si>
    <t>Materias Primas</t>
  </si>
  <si>
    <t>Especificidad</t>
  </si>
  <si>
    <t>Número de Proveedores</t>
  </si>
  <si>
    <t>Uno sólo</t>
  </si>
  <si>
    <t>Muchos</t>
  </si>
  <si>
    <t>Capacidad de Negociación</t>
  </si>
  <si>
    <t>Crédito del Proveedor</t>
  </si>
  <si>
    <t>Muy Alto</t>
  </si>
  <si>
    <t>Integración Adelante</t>
  </si>
  <si>
    <t>Integración Atrás</t>
  </si>
  <si>
    <t>Variación Proveedores</t>
  </si>
  <si>
    <t>Proveedor Global</t>
  </si>
  <si>
    <t>Inestabilidad</t>
  </si>
  <si>
    <t>Puntaje Matriz Proveedores</t>
  </si>
  <si>
    <t>Elemento:  SOCIEDAD</t>
  </si>
  <si>
    <t>Formalidad</t>
  </si>
  <si>
    <t>Relevancia Social</t>
  </si>
  <si>
    <t>Seguridad</t>
  </si>
  <si>
    <t>Poco</t>
  </si>
  <si>
    <t>Estado</t>
  </si>
  <si>
    <t>Leyes</t>
  </si>
  <si>
    <t>Muy Baja</t>
  </si>
  <si>
    <t>Globalización</t>
  </si>
  <si>
    <t>Buena</t>
  </si>
  <si>
    <t>Medio Ambiente</t>
  </si>
  <si>
    <t>Muy Altos</t>
  </si>
  <si>
    <t>Muy Bajos</t>
  </si>
  <si>
    <t>Familia</t>
  </si>
  <si>
    <t xml:space="preserve">Bien </t>
  </si>
  <si>
    <t>Banca</t>
  </si>
  <si>
    <t>ONG</t>
  </si>
  <si>
    <t>Muy bien</t>
  </si>
  <si>
    <t>Puntaje Matriz Sociedad</t>
  </si>
  <si>
    <t>Elemento:  COMPETICIÓN</t>
  </si>
  <si>
    <t>Número de Competidores</t>
  </si>
  <si>
    <t>Número de Productos Sustitutos</t>
  </si>
  <si>
    <t>Poder Sustitutos</t>
  </si>
  <si>
    <t>Barreras Pública</t>
  </si>
  <si>
    <t>Muy bajas</t>
  </si>
  <si>
    <t>Barreras Privadas</t>
  </si>
  <si>
    <t>Coopetición</t>
  </si>
  <si>
    <t>Monopolio</t>
  </si>
  <si>
    <t>Competidor Global</t>
  </si>
  <si>
    <t>Relacionado</t>
  </si>
  <si>
    <t>Ubicación</t>
  </si>
  <si>
    <t>Puntaje Matriz Competencia</t>
  </si>
  <si>
    <t>PUNTUACIÓN OBJETIVO</t>
  </si>
  <si>
    <t>Elemento</t>
  </si>
  <si>
    <t>Ponderado</t>
  </si>
  <si>
    <t>Vector</t>
  </si>
  <si>
    <t>Emprendedor</t>
  </si>
  <si>
    <t>Clientes</t>
  </si>
  <si>
    <t>Proveedores</t>
  </si>
  <si>
    <t>Sociedad</t>
  </si>
  <si>
    <t>Competencia</t>
  </si>
  <si>
    <t>Total</t>
  </si>
  <si>
    <t>De 8,1 a 10,0</t>
  </si>
  <si>
    <t>De 6,1 a 8,0</t>
  </si>
  <si>
    <t>De 4,1 a 6,0</t>
  </si>
  <si>
    <t>De 2,1 a 4,0</t>
  </si>
  <si>
    <t>De 0,0 a 2,0</t>
  </si>
  <si>
    <t>Potencial</t>
  </si>
  <si>
    <t>Escala</t>
  </si>
  <si>
    <t>Puntaje</t>
  </si>
  <si>
    <t>Prioridad</t>
  </si>
  <si>
    <t>Banco, Inst. Fin. e Inversionistas</t>
  </si>
  <si>
    <t>Investigadores y Académicos</t>
  </si>
  <si>
    <t>Productores Agrícolas</t>
  </si>
  <si>
    <t>Desarrollado:  Roberto Coppelli Ortiz</t>
  </si>
  <si>
    <t>AIE: Roberto Coppelli Ortiz</t>
  </si>
  <si>
    <t>Viña Agrícola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</si>
</sst>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0.0"/>
    <numFmt numFmtId="166" formatCode="0.0%"/>
    <numFmt numFmtId="167" formatCode="_-* #,##0_-;\-* #,##0_-;_-* &quot;-&quot;??_-;_-@_-"/>
    <numFmt numFmtId="168" formatCode="#,##0_ ;[Red]\-#,##0\ "/>
    <numFmt numFmtId="169" formatCode="0.0000"/>
    <numFmt numFmtId="170" formatCode="#,##0.0000"/>
    <numFmt numFmtId="171" formatCode="#,##0.00000_ ;[Red]\-#,##0.00000\ "/>
    <numFmt numFmtId="172" formatCode="#,##0.000_ ;[Red]\-#,##0.000\ 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20"/>
      <color rgb="FF363435"/>
      <name val="Times New Roman"/>
      <family val="1"/>
    </font>
    <font>
      <b/>
      <i/>
      <sz val="12"/>
      <color rgb="FF848688"/>
      <name val="Times New Roman"/>
      <family val="1"/>
    </font>
    <font>
      <b/>
      <i/>
      <sz val="11"/>
      <color rgb="FF848688"/>
      <name val="Times New Roman"/>
      <family val="1"/>
    </font>
    <font>
      <i/>
      <sz val="16"/>
      <color rgb="FF363435"/>
      <name val="Times New Roman"/>
      <family val="1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u/>
      <sz val="7.7"/>
      <color theme="10"/>
      <name val="Calibri"/>
      <family val="2"/>
    </font>
    <font>
      <sz val="10"/>
      <color theme="10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sz val="12"/>
      <color rgb="FF363435"/>
      <name val="Times New Roman"/>
      <family val="1"/>
    </font>
    <font>
      <sz val="24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338">
    <xf numFmtId="0" fontId="0" fillId="0" borderId="0" xfId="0"/>
    <xf numFmtId="0" fontId="0" fillId="0" borderId="0" xfId="0" applyAlignment="1">
      <alignment horizontal="center"/>
    </xf>
    <xf numFmtId="0" fontId="15" fillId="6" borderId="0" xfId="0" applyFont="1" applyFill="1" applyAlignment="1">
      <alignment horizontal="center"/>
    </xf>
    <xf numFmtId="0" fontId="18" fillId="6" borderId="0" xfId="0" applyFont="1" applyFill="1" applyAlignment="1">
      <alignment horizontal="left"/>
    </xf>
    <xf numFmtId="0" fontId="15" fillId="6" borderId="0" xfId="0" applyFont="1" applyFill="1"/>
    <xf numFmtId="17" fontId="15" fillId="6" borderId="0" xfId="0" applyNumberFormat="1" applyFont="1" applyFill="1"/>
    <xf numFmtId="0" fontId="15" fillId="6" borderId="2" xfId="0" applyFont="1" applyFill="1" applyBorder="1"/>
    <xf numFmtId="0" fontId="15" fillId="6" borderId="33" xfId="0" applyFont="1" applyFill="1" applyBorder="1" applyAlignment="1">
      <alignment horizontal="center"/>
    </xf>
    <xf numFmtId="9" fontId="15" fillId="6" borderId="3" xfId="0" applyNumberFormat="1" applyFont="1" applyFill="1" applyBorder="1" applyAlignment="1">
      <alignment horizontal="center"/>
    </xf>
    <xf numFmtId="166" fontId="15" fillId="6" borderId="0" xfId="2" applyNumberFormat="1" applyFont="1" applyFill="1" applyBorder="1"/>
    <xf numFmtId="0" fontId="15" fillId="6" borderId="9" xfId="0" applyFont="1" applyFill="1" applyBorder="1"/>
    <xf numFmtId="0" fontId="15" fillId="6" borderId="35" xfId="0" applyFont="1" applyFill="1" applyBorder="1" applyAlignment="1">
      <alignment horizontal="center"/>
    </xf>
    <xf numFmtId="0" fontId="15" fillId="6" borderId="7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left" indent="1"/>
    </xf>
    <xf numFmtId="0" fontId="15" fillId="6" borderId="5" xfId="0" applyFont="1" applyFill="1" applyBorder="1"/>
    <xf numFmtId="0" fontId="15" fillId="6" borderId="34" xfId="0" applyFont="1" applyFill="1" applyBorder="1" applyAlignment="1">
      <alignment horizontal="center"/>
    </xf>
    <xf numFmtId="0" fontId="15" fillId="6" borderId="33" xfId="0" applyFont="1" applyFill="1" applyBorder="1"/>
    <xf numFmtId="0" fontId="15" fillId="6" borderId="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35" xfId="0" applyFont="1" applyFill="1" applyBorder="1"/>
    <xf numFmtId="0" fontId="15" fillId="6" borderId="8" xfId="0" applyFont="1" applyFill="1" applyBorder="1" applyAlignment="1">
      <alignment horizontal="center"/>
    </xf>
    <xf numFmtId="0" fontId="15" fillId="6" borderId="34" xfId="0" applyFont="1" applyFill="1" applyBorder="1"/>
    <xf numFmtId="0" fontId="15" fillId="6" borderId="6" xfId="0" applyFont="1" applyFill="1" applyBorder="1" applyAlignment="1">
      <alignment horizontal="center"/>
    </xf>
    <xf numFmtId="3" fontId="15" fillId="6" borderId="0" xfId="0" applyNumberFormat="1" applyFont="1" applyFill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0" borderId="31" xfId="0" applyBorder="1"/>
    <xf numFmtId="0" fontId="15" fillId="6" borderId="0" xfId="0" applyFont="1" applyFill="1" applyAlignment="1">
      <alignment horizontal="left"/>
    </xf>
    <xf numFmtId="0" fontId="15" fillId="6" borderId="3" xfId="3" applyNumberFormat="1" applyFont="1" applyFill="1" applyBorder="1" applyAlignment="1">
      <alignment horizontal="center"/>
    </xf>
    <xf numFmtId="0" fontId="0" fillId="0" borderId="1" xfId="0" applyBorder="1"/>
    <xf numFmtId="0" fontId="0" fillId="0" borderId="21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21" fillId="0" borderId="0" xfId="0" applyFont="1"/>
    <xf numFmtId="0" fontId="21" fillId="0" borderId="1" xfId="0" applyFont="1" applyBorder="1" applyAlignment="1">
      <alignment horizontal="center"/>
    </xf>
    <xf numFmtId="0" fontId="12" fillId="0" borderId="0" xfId="0" applyFont="1"/>
    <xf numFmtId="0" fontId="1" fillId="0" borderId="0" xfId="0" applyFont="1" applyAlignment="1">
      <alignment horizontal="center"/>
    </xf>
    <xf numFmtId="0" fontId="22" fillId="0" borderId="40" xfId="0" applyFont="1" applyBorder="1" applyAlignment="1">
      <alignment horizontal="center" vertical="top"/>
    </xf>
    <xf numFmtId="165" fontId="0" fillId="0" borderId="0" xfId="0" applyNumberFormat="1" applyAlignment="1">
      <alignment horizontal="center"/>
    </xf>
    <xf numFmtId="0" fontId="0" fillId="0" borderId="41" xfId="0" applyBorder="1" applyAlignment="1">
      <alignment horizontal="center"/>
    </xf>
    <xf numFmtId="0" fontId="0" fillId="0" borderId="38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0" fontId="0" fillId="0" borderId="43" xfId="0" applyBorder="1" applyAlignment="1">
      <alignment horizontal="center" vertical="center" textRotation="90"/>
    </xf>
    <xf numFmtId="164" fontId="0" fillId="0" borderId="24" xfId="3" applyFont="1" applyBorder="1" applyAlignment="1">
      <alignment horizontal="center"/>
    </xf>
    <xf numFmtId="164" fontId="0" fillId="0" borderId="16" xfId="3" applyFont="1" applyBorder="1" applyAlignment="1">
      <alignment horizontal="center"/>
    </xf>
    <xf numFmtId="164" fontId="0" fillId="0" borderId="18" xfId="3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167" fontId="0" fillId="0" borderId="0" xfId="3" applyNumberFormat="1" applyFont="1" applyBorder="1" applyAlignment="1">
      <alignment horizontal="center"/>
    </xf>
    <xf numFmtId="164" fontId="0" fillId="0" borderId="0" xfId="3" applyFont="1" applyBorder="1" applyAlignment="1">
      <alignment horizontal="center"/>
    </xf>
    <xf numFmtId="0" fontId="0" fillId="0" borderId="23" xfId="0" applyBorder="1"/>
    <xf numFmtId="165" fontId="0" fillId="0" borderId="23" xfId="0" applyNumberFormat="1" applyBorder="1"/>
    <xf numFmtId="0" fontId="0" fillId="0" borderId="24" xfId="0" applyBorder="1"/>
    <xf numFmtId="0" fontId="0" fillId="0" borderId="19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167" fontId="0" fillId="0" borderId="47" xfId="3" applyNumberFormat="1" applyFont="1" applyBorder="1" applyAlignment="1">
      <alignment horizontal="center"/>
    </xf>
    <xf numFmtId="167" fontId="0" fillId="0" borderId="48" xfId="3" applyNumberFormat="1" applyFont="1" applyBorder="1" applyAlignment="1">
      <alignment horizontal="center"/>
    </xf>
    <xf numFmtId="167" fontId="0" fillId="0" borderId="49" xfId="3" applyNumberFormat="1" applyFont="1" applyBorder="1" applyAlignment="1">
      <alignment horizontal="center"/>
    </xf>
    <xf numFmtId="0" fontId="0" fillId="0" borderId="3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0" xfId="0" applyBorder="1" applyAlignment="1">
      <alignment horizontal="center" vertical="center" textRotation="90"/>
    </xf>
    <xf numFmtId="0" fontId="22" fillId="0" borderId="25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0" fontId="21" fillId="0" borderId="25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0" fillId="0" borderId="20" xfId="0" applyBorder="1"/>
    <xf numFmtId="9" fontId="0" fillId="0" borderId="0" xfId="2" applyFont="1" applyBorder="1"/>
    <xf numFmtId="0" fontId="0" fillId="0" borderId="5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 vertical="center" textRotation="90"/>
    </xf>
    <xf numFmtId="0" fontId="0" fillId="0" borderId="53" xfId="0" applyBorder="1" applyAlignment="1">
      <alignment horizontal="center" vertical="center" textRotation="90"/>
    </xf>
    <xf numFmtId="0" fontId="0" fillId="0" borderId="54" xfId="0" applyBorder="1" applyAlignment="1">
      <alignment horizontal="center" vertical="center" textRotation="90"/>
    </xf>
    <xf numFmtId="0" fontId="22" fillId="0" borderId="21" xfId="0" applyFont="1" applyBorder="1" applyAlignment="1">
      <alignment horizontal="center" vertical="top"/>
    </xf>
    <xf numFmtId="0" fontId="22" fillId="0" borderId="22" xfId="0" applyFont="1" applyBorder="1" applyAlignment="1">
      <alignment horizontal="center" vertical="top"/>
    </xf>
    <xf numFmtId="0" fontId="12" fillId="0" borderId="7" xfId="0" applyFont="1" applyBorder="1"/>
    <xf numFmtId="0" fontId="22" fillId="0" borderId="16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12" fillId="0" borderId="8" xfId="0" applyFont="1" applyBorder="1"/>
    <xf numFmtId="0" fontId="0" fillId="6" borderId="5" xfId="0" applyFill="1" applyBorder="1"/>
    <xf numFmtId="0" fontId="12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2" fillId="6" borderId="5" xfId="0" applyFont="1" applyFill="1" applyBorder="1"/>
    <xf numFmtId="0" fontId="0" fillId="6" borderId="0" xfId="0" applyFill="1"/>
    <xf numFmtId="0" fontId="24" fillId="6" borderId="0" xfId="0" applyFont="1" applyFill="1"/>
    <xf numFmtId="0" fontId="25" fillId="6" borderId="20" xfId="0" applyFont="1" applyFill="1" applyBorder="1" applyAlignment="1">
      <alignment horizontal="center" vertical="center" wrapText="1"/>
    </xf>
    <xf numFmtId="0" fontId="0" fillId="6" borderId="6" xfId="0" applyFill="1" applyBorder="1"/>
    <xf numFmtId="0" fontId="26" fillId="6" borderId="5" xfId="0" applyFont="1" applyFill="1" applyBorder="1"/>
    <xf numFmtId="0" fontId="0" fillId="6" borderId="0" xfId="0" applyFill="1" applyAlignment="1">
      <alignment horizontal="center"/>
    </xf>
    <xf numFmtId="0" fontId="24" fillId="6" borderId="0" xfId="0" applyFont="1" applyFill="1" applyAlignment="1">
      <alignment horizontal="center"/>
    </xf>
    <xf numFmtId="0" fontId="0" fillId="6" borderId="6" xfId="0" applyFill="1" applyBorder="1" applyAlignment="1">
      <alignment horizontal="center"/>
    </xf>
    <xf numFmtId="0" fontId="25" fillId="6" borderId="0" xfId="0" applyFont="1" applyFill="1" applyAlignment="1">
      <alignment horizontal="center"/>
    </xf>
    <xf numFmtId="0" fontId="25" fillId="6" borderId="0" xfId="0" applyFont="1" applyFill="1" applyAlignment="1">
      <alignment horizontal="center" wrapText="1"/>
    </xf>
    <xf numFmtId="0" fontId="26" fillId="6" borderId="9" xfId="0" applyFont="1" applyFill="1" applyBorder="1"/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7" fillId="6" borderId="0" xfId="0" applyFont="1" applyFill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0" fontId="28" fillId="6" borderId="0" xfId="0" applyFont="1" applyFill="1"/>
    <xf numFmtId="0" fontId="28" fillId="6" borderId="0" xfId="0" applyFont="1" applyFill="1" applyAlignment="1">
      <alignment horizontal="center"/>
    </xf>
    <xf numFmtId="0" fontId="27" fillId="6" borderId="0" xfId="0" applyFont="1" applyFill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6" fillId="6" borderId="2" xfId="0" applyFont="1" applyFill="1" applyBorder="1"/>
    <xf numFmtId="0" fontId="20" fillId="6" borderId="0" xfId="0" applyFont="1" applyFill="1" applyAlignment="1">
      <alignment horizontal="left"/>
    </xf>
    <xf numFmtId="0" fontId="12" fillId="6" borderId="55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2" fillId="6" borderId="17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vertical="center"/>
    </xf>
    <xf numFmtId="0" fontId="12" fillId="6" borderId="0" xfId="0" applyFont="1" applyFill="1" applyAlignment="1">
      <alignment vertical="center"/>
    </xf>
    <xf numFmtId="16" fontId="8" fillId="6" borderId="0" xfId="0" applyNumberFormat="1" applyFont="1" applyFill="1"/>
    <xf numFmtId="0" fontId="1" fillId="6" borderId="20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9" fontId="0" fillId="6" borderId="30" xfId="0" applyNumberFormat="1" applyFill="1" applyBorder="1" applyAlignment="1">
      <alignment horizontal="center"/>
    </xf>
    <xf numFmtId="0" fontId="12" fillId="6" borderId="14" xfId="0" applyFont="1" applyFill="1" applyBorder="1" applyAlignment="1">
      <alignment vertical="center"/>
    </xf>
    <xf numFmtId="0" fontId="0" fillId="6" borderId="22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9" fontId="0" fillId="6" borderId="31" xfId="0" applyNumberFormat="1" applyFill="1" applyBorder="1" applyAlignment="1">
      <alignment horizontal="center"/>
    </xf>
    <xf numFmtId="0" fontId="12" fillId="6" borderId="28" xfId="0" applyFont="1" applyFill="1" applyBorder="1" applyAlignment="1">
      <alignment vertical="center"/>
    </xf>
    <xf numFmtId="0" fontId="0" fillId="6" borderId="15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9" fontId="0" fillId="6" borderId="32" xfId="0" applyNumberFormat="1" applyFill="1" applyBorder="1" applyAlignment="1">
      <alignment horizontal="center"/>
    </xf>
    <xf numFmtId="0" fontId="12" fillId="6" borderId="29" xfId="0" applyFont="1" applyFill="1" applyBorder="1" applyAlignment="1">
      <alignment vertical="center"/>
    </xf>
    <xf numFmtId="2" fontId="1" fillId="6" borderId="21" xfId="0" applyNumberFormat="1" applyFont="1" applyFill="1" applyBorder="1" applyAlignment="1">
      <alignment horizontal="center" vertical="center"/>
    </xf>
    <xf numFmtId="2" fontId="1" fillId="6" borderId="12" xfId="0" applyNumberFormat="1" applyFont="1" applyFill="1" applyBorder="1" applyAlignment="1">
      <alignment horizontal="center" vertical="center"/>
    </xf>
    <xf numFmtId="2" fontId="1" fillId="6" borderId="13" xfId="0" applyNumberFormat="1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0" fontId="12" fillId="6" borderId="32" xfId="0" applyFont="1" applyFill="1" applyBorder="1" applyAlignment="1">
      <alignment vertical="center"/>
    </xf>
    <xf numFmtId="0" fontId="0" fillId="6" borderId="17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2" fontId="1" fillId="6" borderId="21" xfId="0" applyNumberFormat="1" applyFont="1" applyFill="1" applyBorder="1" applyAlignment="1">
      <alignment horizontal="center"/>
    </xf>
    <xf numFmtId="2" fontId="1" fillId="6" borderId="12" xfId="0" applyNumberFormat="1" applyFont="1" applyFill="1" applyBorder="1" applyAlignment="1">
      <alignment horizontal="center"/>
    </xf>
    <xf numFmtId="2" fontId="1" fillId="6" borderId="1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2" fillId="6" borderId="56" xfId="0" applyFont="1" applyFill="1" applyBorder="1" applyAlignment="1">
      <alignment vertical="center"/>
    </xf>
    <xf numFmtId="0" fontId="12" fillId="6" borderId="38" xfId="0" applyFont="1" applyFill="1" applyBorder="1" applyAlignment="1">
      <alignment vertical="center"/>
    </xf>
    <xf numFmtId="0" fontId="12" fillId="6" borderId="42" xfId="0" applyFont="1" applyFill="1" applyBorder="1" applyAlignment="1">
      <alignment vertical="center"/>
    </xf>
    <xf numFmtId="2" fontId="12" fillId="6" borderId="52" xfId="0" applyNumberFormat="1" applyFont="1" applyFill="1" applyBorder="1" applyAlignment="1">
      <alignment horizontal="center" vertical="center" wrapText="1"/>
    </xf>
    <xf numFmtId="2" fontId="12" fillId="6" borderId="53" xfId="0" applyNumberFormat="1" applyFont="1" applyFill="1" applyBorder="1" applyAlignment="1">
      <alignment horizontal="center" vertical="center" wrapText="1"/>
    </xf>
    <xf numFmtId="2" fontId="12" fillId="6" borderId="54" xfId="0" applyNumberFormat="1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vertical="center"/>
    </xf>
    <xf numFmtId="0" fontId="1" fillId="6" borderId="18" xfId="0" applyFont="1" applyFill="1" applyBorder="1" applyAlignment="1">
      <alignment vertical="center"/>
    </xf>
    <xf numFmtId="0" fontId="12" fillId="6" borderId="10" xfId="0" applyFont="1" applyFill="1" applyBorder="1" applyAlignment="1">
      <alignment vertical="center"/>
    </xf>
    <xf numFmtId="0" fontId="0" fillId="6" borderId="55" xfId="0" applyFill="1" applyBorder="1" applyAlignment="1">
      <alignment horizontal="center"/>
    </xf>
    <xf numFmtId="0" fontId="0" fillId="6" borderId="36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1" fillId="7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2" fillId="6" borderId="44" xfId="0" applyFont="1" applyFill="1" applyBorder="1" applyAlignment="1">
      <alignment vertical="center"/>
    </xf>
    <xf numFmtId="0" fontId="12" fillId="6" borderId="45" xfId="0" applyFont="1" applyFill="1" applyBorder="1" applyAlignment="1">
      <alignment vertical="center"/>
    </xf>
    <xf numFmtId="0" fontId="12" fillId="6" borderId="46" xfId="0" applyFont="1" applyFill="1" applyBorder="1" applyAlignment="1">
      <alignment vertical="center"/>
    </xf>
    <xf numFmtId="0" fontId="1" fillId="6" borderId="0" xfId="0" applyFont="1" applyFill="1"/>
    <xf numFmtId="0" fontId="12" fillId="6" borderId="0" xfId="0" applyFont="1" applyFill="1"/>
    <xf numFmtId="0" fontId="1" fillId="6" borderId="1" xfId="0" applyFont="1" applyFill="1" applyBorder="1"/>
    <xf numFmtId="0" fontId="0" fillId="6" borderId="1" xfId="0" applyFill="1" applyBorder="1"/>
    <xf numFmtId="165" fontId="1" fillId="6" borderId="1" xfId="0" applyNumberFormat="1" applyFont="1" applyFill="1" applyBorder="1" applyAlignment="1">
      <alignment horizontal="center"/>
    </xf>
    <xf numFmtId="0" fontId="3" fillId="6" borderId="0" xfId="0" applyFont="1" applyFill="1"/>
    <xf numFmtId="0" fontId="4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horizontal="left"/>
    </xf>
    <xf numFmtId="0" fontId="0" fillId="6" borderId="2" xfId="0" applyFill="1" applyBorder="1"/>
    <xf numFmtId="0" fontId="6" fillId="6" borderId="5" xfId="0" applyFont="1" applyFill="1" applyBorder="1"/>
    <xf numFmtId="0" fontId="6" fillId="6" borderId="0" xfId="0" applyFont="1" applyFill="1"/>
    <xf numFmtId="0" fontId="29" fillId="6" borderId="5" xfId="0" applyFont="1" applyFill="1" applyBorder="1"/>
    <xf numFmtId="0" fontId="7" fillId="6" borderId="0" xfId="0" applyFont="1" applyFill="1"/>
    <xf numFmtId="0" fontId="8" fillId="6" borderId="0" xfId="0" applyFont="1" applyFill="1"/>
    <xf numFmtId="0" fontId="0" fillId="6" borderId="7" xfId="0" applyFill="1" applyBorder="1"/>
    <xf numFmtId="0" fontId="0" fillId="6" borderId="8" xfId="0" applyFill="1" applyBorder="1"/>
    <xf numFmtId="0" fontId="9" fillId="6" borderId="0" xfId="0" applyFont="1" applyFill="1" applyAlignment="1">
      <alignment vertical="top" wrapText="1"/>
    </xf>
    <xf numFmtId="0" fontId="9" fillId="6" borderId="6" xfId="0" applyFont="1" applyFill="1" applyBorder="1" applyAlignment="1">
      <alignment vertical="top" wrapText="1"/>
    </xf>
    <xf numFmtId="0" fontId="8" fillId="6" borderId="5" xfId="0" applyFont="1" applyFill="1" applyBorder="1"/>
    <xf numFmtId="0" fontId="0" fillId="6" borderId="9" xfId="0" applyFill="1" applyBorder="1"/>
    <xf numFmtId="0" fontId="7" fillId="6" borderId="9" xfId="0" applyFont="1" applyFill="1" applyBorder="1"/>
    <xf numFmtId="0" fontId="9" fillId="6" borderId="5" xfId="0" applyFont="1" applyFill="1" applyBorder="1" applyAlignment="1">
      <alignment vertical="top" wrapText="1"/>
    </xf>
    <xf numFmtId="0" fontId="11" fillId="6" borderId="5" xfId="1" applyFont="1" applyFill="1" applyBorder="1" applyAlignment="1" applyProtection="1"/>
    <xf numFmtId="14" fontId="5" fillId="6" borderId="0" xfId="0" applyNumberFormat="1" applyFont="1" applyFill="1" applyAlignment="1">
      <alignment horizontal="left"/>
    </xf>
    <xf numFmtId="0" fontId="0" fillId="6" borderId="7" xfId="0" applyFill="1" applyBorder="1" applyAlignment="1">
      <alignment vertical="center"/>
    </xf>
    <xf numFmtId="0" fontId="14" fillId="6" borderId="0" xfId="0" applyFont="1" applyFill="1" applyAlignment="1">
      <alignment horizontal="left"/>
    </xf>
    <xf numFmtId="0" fontId="14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26" fillId="6" borderId="0" xfId="0" applyFont="1" applyFill="1"/>
    <xf numFmtId="0" fontId="20" fillId="6" borderId="0" xfId="0" applyFont="1" applyFill="1"/>
    <xf numFmtId="0" fontId="16" fillId="6" borderId="0" xfId="0" applyFont="1" applyFill="1" applyAlignment="1">
      <alignment horizontal="left"/>
    </xf>
    <xf numFmtId="0" fontId="2" fillId="6" borderId="0" xfId="0" applyFont="1" applyFill="1"/>
    <xf numFmtId="0" fontId="31" fillId="6" borderId="0" xfId="0" applyFont="1" applyFill="1"/>
    <xf numFmtId="0" fontId="0" fillId="6" borderId="14" xfId="0" applyFill="1" applyBorder="1"/>
    <xf numFmtId="0" fontId="0" fillId="6" borderId="28" xfId="0" applyFill="1" applyBorder="1"/>
    <xf numFmtId="0" fontId="32" fillId="6" borderId="0" xfId="0" applyFont="1" applyFill="1" applyAlignment="1">
      <alignment horizontal="center"/>
    </xf>
    <xf numFmtId="0" fontId="33" fillId="6" borderId="0" xfId="0" applyFont="1" applyFill="1" applyAlignment="1">
      <alignment horizontal="right"/>
    </xf>
    <xf numFmtId="2" fontId="0" fillId="0" borderId="17" xfId="0" applyNumberFormat="1" applyBorder="1"/>
    <xf numFmtId="2" fontId="0" fillId="0" borderId="19" xfId="0" applyNumberFormat="1" applyBorder="1"/>
    <xf numFmtId="2" fontId="0" fillId="0" borderId="18" xfId="0" applyNumberFormat="1" applyBorder="1"/>
    <xf numFmtId="0" fontId="0" fillId="8" borderId="0" xfId="0" applyFill="1" applyAlignment="1">
      <alignment vertical="center" wrapText="1"/>
    </xf>
    <xf numFmtId="0" fontId="34" fillId="8" borderId="0" xfId="0" applyFont="1" applyFill="1" applyAlignment="1">
      <alignment horizontal="center" vertical="center" wrapText="1"/>
    </xf>
    <xf numFmtId="0" fontId="34" fillId="8" borderId="0" xfId="0" applyFont="1" applyFill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168" fontId="0" fillId="8" borderId="0" xfId="0" applyNumberFormat="1" applyFill="1" applyAlignment="1">
      <alignment horizontal="center" vertical="center" wrapText="1"/>
    </xf>
    <xf numFmtId="0" fontId="35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26" fillId="8" borderId="0" xfId="0" applyFont="1" applyFill="1" applyAlignment="1">
      <alignment horizontal="left"/>
    </xf>
    <xf numFmtId="0" fontId="26" fillId="8" borderId="0" xfId="0" applyFont="1" applyFill="1" applyAlignment="1">
      <alignment horizontal="center" wrapText="1"/>
    </xf>
    <xf numFmtId="0" fontId="36" fillId="8" borderId="0" xfId="0" applyFont="1" applyFill="1" applyAlignment="1">
      <alignment horizontal="center" wrapText="1"/>
    </xf>
    <xf numFmtId="0" fontId="37" fillId="8" borderId="0" xfId="0" applyFont="1" applyFill="1" applyAlignment="1">
      <alignment vertical="center" wrapText="1"/>
    </xf>
    <xf numFmtId="0" fontId="18" fillId="8" borderId="0" xfId="0" applyFont="1" applyFill="1" applyAlignment="1">
      <alignment horizontal="center" vertical="center" wrapText="1"/>
    </xf>
    <xf numFmtId="0" fontId="18" fillId="8" borderId="0" xfId="0" applyFont="1" applyFill="1" applyAlignment="1">
      <alignment horizontal="left" vertical="center" wrapText="1"/>
    </xf>
    <xf numFmtId="165" fontId="18" fillId="8" borderId="0" xfId="0" applyNumberFormat="1" applyFont="1" applyFill="1" applyAlignment="1">
      <alignment horizontal="center" vertical="center" wrapText="1"/>
    </xf>
    <xf numFmtId="0" fontId="18" fillId="8" borderId="0" xfId="0" applyFont="1" applyFill="1" applyAlignment="1">
      <alignment vertical="center"/>
    </xf>
    <xf numFmtId="169" fontId="0" fillId="0" borderId="1" xfId="0" applyNumberFormat="1" applyBorder="1" applyAlignment="1">
      <alignment horizontal="left" vertical="center" wrapText="1"/>
    </xf>
    <xf numFmtId="168" fontId="0" fillId="0" borderId="1" xfId="0" applyNumberFormat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9" fontId="0" fillId="0" borderId="25" xfId="0" applyNumberFormat="1" applyBorder="1" applyAlignment="1">
      <alignment horizontal="left" vertical="center" wrapText="1"/>
    </xf>
    <xf numFmtId="0" fontId="36" fillId="8" borderId="0" xfId="0" applyFont="1" applyFill="1" applyAlignment="1">
      <alignment vertical="center" wrapText="1"/>
    </xf>
    <xf numFmtId="168" fontId="0" fillId="0" borderId="25" xfId="0" applyNumberFormat="1" applyBorder="1" applyAlignment="1">
      <alignment horizontal="center" vertical="center" wrapText="1"/>
    </xf>
    <xf numFmtId="169" fontId="0" fillId="0" borderId="25" xfId="0" applyNumberFormat="1" applyBorder="1" applyAlignment="1">
      <alignment horizontal="center" vertical="center" wrapText="1"/>
    </xf>
    <xf numFmtId="169" fontId="0" fillId="8" borderId="38" xfId="0" applyNumberFormat="1" applyFill="1" applyBorder="1" applyAlignment="1">
      <alignment horizontal="center" vertical="center" wrapText="1"/>
    </xf>
    <xf numFmtId="168" fontId="0" fillId="8" borderId="28" xfId="0" applyNumberFormat="1" applyFill="1" applyBorder="1" applyAlignment="1">
      <alignment horizontal="center" vertical="center" wrapText="1"/>
    </xf>
    <xf numFmtId="168" fontId="16" fillId="8" borderId="28" xfId="0" applyNumberFormat="1" applyFont="1" applyFill="1" applyBorder="1" applyAlignment="1">
      <alignment horizontal="center" vertical="center" wrapText="1"/>
    </xf>
    <xf numFmtId="169" fontId="0" fillId="0" borderId="58" xfId="0" applyNumberFormat="1" applyBorder="1" applyAlignment="1">
      <alignment horizontal="center" vertical="center" wrapText="1"/>
    </xf>
    <xf numFmtId="2" fontId="18" fillId="8" borderId="58" xfId="0" applyNumberFormat="1" applyFont="1" applyFill="1" applyBorder="1" applyAlignment="1">
      <alignment horizontal="center" vertical="center" wrapText="1"/>
    </xf>
    <xf numFmtId="9" fontId="18" fillId="8" borderId="0" xfId="0" applyNumberFormat="1" applyFont="1" applyFill="1" applyAlignment="1">
      <alignment horizontal="center" vertical="center" wrapText="1"/>
    </xf>
    <xf numFmtId="168" fontId="16" fillId="8" borderId="0" xfId="0" applyNumberFormat="1" applyFont="1" applyFill="1" applyAlignment="1">
      <alignment horizontal="center" vertical="center" wrapText="1"/>
    </xf>
    <xf numFmtId="2" fontId="18" fillId="8" borderId="0" xfId="0" applyNumberFormat="1" applyFont="1" applyFill="1" applyAlignment="1">
      <alignment horizontal="center" vertical="center" wrapText="1"/>
    </xf>
    <xf numFmtId="0" fontId="26" fillId="8" borderId="0" xfId="0" applyFont="1" applyFill="1" applyAlignment="1">
      <alignment horizontal="center" vertical="center" wrapText="1"/>
    </xf>
    <xf numFmtId="0" fontId="36" fillId="8" borderId="0" xfId="0" applyFont="1" applyFill="1" applyAlignment="1">
      <alignment horizontal="center" vertical="center" wrapText="1"/>
    </xf>
    <xf numFmtId="0" fontId="38" fillId="8" borderId="0" xfId="0" applyFont="1" applyFill="1" applyAlignment="1">
      <alignment vertical="center"/>
    </xf>
    <xf numFmtId="9" fontId="18" fillId="8" borderId="38" xfId="0" applyNumberFormat="1" applyFont="1" applyFill="1" applyBorder="1" applyAlignment="1">
      <alignment horizontal="center" vertical="center" wrapText="1"/>
    </xf>
    <xf numFmtId="170" fontId="36" fillId="8" borderId="58" xfId="0" applyNumberFormat="1" applyFont="1" applyFill="1" applyBorder="1" applyAlignment="1">
      <alignment horizontal="center" vertical="center" wrapText="1"/>
    </xf>
    <xf numFmtId="2" fontId="18" fillId="8" borderId="1" xfId="0" applyNumberFormat="1" applyFont="1" applyFill="1" applyBorder="1" applyAlignment="1">
      <alignment horizontal="center" vertical="center" wrapText="1"/>
    </xf>
    <xf numFmtId="169" fontId="0" fillId="8" borderId="1" xfId="0" applyNumberFormat="1" applyFill="1" applyBorder="1" applyAlignment="1">
      <alignment horizontal="left" vertical="center" wrapText="1"/>
    </xf>
    <xf numFmtId="168" fontId="0" fillId="8" borderId="1" xfId="0" applyNumberFormat="1" applyFill="1" applyBorder="1" applyAlignment="1">
      <alignment horizontal="center" vertical="center" wrapText="1"/>
    </xf>
    <xf numFmtId="169" fontId="0" fillId="8" borderId="1" xfId="0" applyNumberFormat="1" applyFill="1" applyBorder="1" applyAlignment="1">
      <alignment horizontal="center" vertical="center" wrapText="1"/>
    </xf>
    <xf numFmtId="169" fontId="0" fillId="8" borderId="25" xfId="0" applyNumberFormat="1" applyFill="1" applyBorder="1" applyAlignment="1">
      <alignment horizontal="left" vertical="center" wrapText="1"/>
    </xf>
    <xf numFmtId="168" fontId="0" fillId="8" borderId="25" xfId="0" applyNumberFormat="1" applyFill="1" applyBorder="1" applyAlignment="1">
      <alignment horizontal="center" vertical="center" wrapText="1"/>
    </xf>
    <xf numFmtId="165" fontId="0" fillId="0" borderId="25" xfId="0" applyNumberFormat="1" applyBorder="1" applyAlignment="1">
      <alignment horizontal="center" vertical="center" wrapText="1"/>
    </xf>
    <xf numFmtId="168" fontId="18" fillId="8" borderId="0" xfId="0" applyNumberFormat="1" applyFont="1" applyFill="1" applyAlignment="1">
      <alignment horizontal="center" vertical="center" wrapText="1"/>
    </xf>
    <xf numFmtId="9" fontId="0" fillId="8" borderId="0" xfId="0" applyNumberFormat="1" applyFill="1" applyAlignment="1">
      <alignment horizontal="center" vertical="center" wrapText="1"/>
    </xf>
    <xf numFmtId="0" fontId="37" fillId="8" borderId="0" xfId="0" applyFont="1" applyFill="1"/>
    <xf numFmtId="0" fontId="38" fillId="8" borderId="0" xfId="0" applyFont="1" applyFill="1" applyAlignment="1">
      <alignment horizontal="center" vertical="center" wrapText="1"/>
    </xf>
    <xf numFmtId="0" fontId="37" fillId="8" borderId="0" xfId="0" applyFont="1" applyFill="1" applyAlignment="1">
      <alignment horizontal="left"/>
    </xf>
    <xf numFmtId="0" fontId="38" fillId="8" borderId="1" xfId="0" applyFont="1" applyFill="1" applyBorder="1" applyAlignment="1">
      <alignment vertical="center" wrapText="1"/>
    </xf>
    <xf numFmtId="2" fontId="0" fillId="8" borderId="1" xfId="0" applyNumberFormat="1" applyFill="1" applyBorder="1" applyAlignment="1">
      <alignment horizontal="right" vertical="center" wrapText="1"/>
    </xf>
    <xf numFmtId="169" fontId="0" fillId="8" borderId="1" xfId="0" applyNumberFormat="1" applyFill="1" applyBorder="1" applyAlignment="1">
      <alignment horizontal="right" vertical="center" wrapText="1"/>
    </xf>
    <xf numFmtId="169" fontId="0" fillId="8" borderId="0" xfId="0" applyNumberFormat="1" applyFill="1" applyAlignment="1">
      <alignment horizontal="right" vertical="center" wrapText="1"/>
    </xf>
    <xf numFmtId="0" fontId="38" fillId="8" borderId="25" xfId="0" applyFont="1" applyFill="1" applyBorder="1" applyAlignment="1">
      <alignment vertical="center" wrapText="1"/>
    </xf>
    <xf numFmtId="2" fontId="0" fillId="8" borderId="25" xfId="0" applyNumberFormat="1" applyFill="1" applyBorder="1" applyAlignment="1">
      <alignment horizontal="right" vertical="center" wrapText="1"/>
    </xf>
    <xf numFmtId="0" fontId="38" fillId="8" borderId="38" xfId="0" applyFont="1" applyFill="1" applyBorder="1" applyAlignment="1">
      <alignment vertical="center" wrapText="1"/>
    </xf>
    <xf numFmtId="2" fontId="18" fillId="8" borderId="1" xfId="0" applyNumberFormat="1" applyFont="1" applyFill="1" applyBorder="1" applyAlignment="1">
      <alignment vertical="center" wrapText="1"/>
    </xf>
    <xf numFmtId="170" fontId="36" fillId="8" borderId="0" xfId="0" applyNumberFormat="1" applyFont="1" applyFill="1" applyAlignment="1">
      <alignment horizontal="right" vertical="center" wrapText="1"/>
    </xf>
    <xf numFmtId="4" fontId="36" fillId="8" borderId="0" xfId="0" applyNumberFormat="1" applyFont="1" applyFill="1" applyAlignment="1">
      <alignment horizontal="right" vertical="center" wrapText="1"/>
    </xf>
    <xf numFmtId="171" fontId="0" fillId="8" borderId="0" xfId="0" applyNumberFormat="1" applyFill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168" fontId="0" fillId="9" borderId="1" xfId="0" applyNumberFormat="1" applyFill="1" applyBorder="1" applyAlignment="1">
      <alignment horizontal="center" vertical="center" wrapText="1"/>
    </xf>
    <xf numFmtId="172" fontId="0" fillId="8" borderId="1" xfId="0" applyNumberFormat="1" applyFill="1" applyBorder="1" applyAlignment="1">
      <alignment horizontal="center" vertical="center" wrapText="1"/>
    </xf>
    <xf numFmtId="172" fontId="0" fillId="10" borderId="1" xfId="0" applyNumberFormat="1" applyFill="1" applyBorder="1" applyAlignment="1">
      <alignment horizontal="center" vertical="center" wrapText="1"/>
    </xf>
    <xf numFmtId="168" fontId="0" fillId="11" borderId="1" xfId="0" applyNumberFormat="1" applyFill="1" applyBorder="1" applyAlignment="1">
      <alignment horizontal="center" vertical="center" wrapText="1"/>
    </xf>
    <xf numFmtId="168" fontId="0" fillId="12" borderId="1" xfId="0" applyNumberFormat="1" applyFill="1" applyBorder="1" applyAlignment="1">
      <alignment horizontal="center" vertical="center" wrapText="1"/>
    </xf>
    <xf numFmtId="0" fontId="39" fillId="8" borderId="0" xfId="0" applyFont="1" applyFill="1" applyAlignment="1">
      <alignment horizontal="left"/>
    </xf>
    <xf numFmtId="0" fontId="2" fillId="6" borderId="21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2" fontId="12" fillId="6" borderId="21" xfId="0" applyNumberFormat="1" applyFont="1" applyFill="1" applyBorder="1" applyAlignment="1">
      <alignment horizontal="left" vertical="center" indent="1"/>
    </xf>
    <xf numFmtId="2" fontId="12" fillId="6" borderId="43" xfId="0" applyNumberFormat="1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6" borderId="57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5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4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44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51" xfId="0" applyBorder="1" applyAlignment="1">
      <alignment horizontal="left"/>
    </xf>
    <xf numFmtId="0" fontId="0" fillId="0" borderId="22" xfId="0" applyBorder="1" applyAlignment="1">
      <alignment horizontal="right"/>
    </xf>
    <xf numFmtId="0" fontId="0" fillId="0" borderId="41" xfId="0" applyBorder="1" applyAlignment="1">
      <alignment horizontal="right"/>
    </xf>
    <xf numFmtId="0" fontId="19" fillId="6" borderId="2" xfId="0" applyFont="1" applyFill="1" applyBorder="1" applyAlignment="1">
      <alignment horizontal="center" vertical="center"/>
    </xf>
    <xf numFmtId="0" fontId="0" fillId="6" borderId="5" xfId="0" applyFill="1" applyBorder="1"/>
    <xf numFmtId="0" fontId="19" fillId="6" borderId="33" xfId="0" applyFont="1" applyFill="1" applyBorder="1" applyAlignment="1">
      <alignment horizontal="center" vertical="center"/>
    </xf>
    <xf numFmtId="0" fontId="19" fillId="6" borderId="35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6" borderId="34" xfId="0" applyFont="1" applyFill="1" applyBorder="1" applyAlignment="1">
      <alignment horizontal="center" vertical="center"/>
    </xf>
    <xf numFmtId="0" fontId="19" fillId="6" borderId="33" xfId="0" applyFont="1" applyFill="1" applyBorder="1" applyAlignment="1">
      <alignment horizontal="center" vertical="center" wrapText="1"/>
    </xf>
    <xf numFmtId="0" fontId="0" fillId="6" borderId="34" xfId="0" applyFill="1" applyBorder="1"/>
    <xf numFmtId="0" fontId="0" fillId="6" borderId="35" xfId="0" applyFill="1" applyBorder="1"/>
    <xf numFmtId="0" fontId="19" fillId="6" borderId="34" xfId="0" applyFont="1" applyFill="1" applyBorder="1" applyAlignment="1">
      <alignment horizontal="center" vertical="center" wrapText="1"/>
    </xf>
    <xf numFmtId="0" fontId="19" fillId="6" borderId="35" xfId="0" applyFont="1" applyFill="1" applyBorder="1" applyAlignment="1">
      <alignment horizontal="center" vertical="center" wrapText="1"/>
    </xf>
    <xf numFmtId="0" fontId="34" fillId="8" borderId="0" xfId="0" applyFont="1" applyFill="1" applyAlignment="1">
      <alignment horizontal="center" vertical="center" wrapText="1"/>
    </xf>
    <xf numFmtId="0" fontId="3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</cellXfs>
  <cellStyles count="4">
    <cellStyle name="Hipervínculo" xfId="1" builtinId="8"/>
    <cellStyle name="Millares" xfId="3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4.xml"/><Relationship Id="rId15" Type="http://schemas.openxmlformats.org/officeDocument/2006/relationships/calcChain" Target="calcChain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3.xml"/><Relationship Id="rId9" Type="http://schemas.openxmlformats.org/officeDocument/2006/relationships/chartsheet" Target="chartsheets/sheet2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2863943703593"/>
          <c:y val="0.15682619787565841"/>
          <c:w val="0.69962630660485725"/>
          <c:h val="0.67553173181260717"/>
        </c:manualLayout>
      </c:layout>
      <c:scatterChart>
        <c:scatterStyle val="lineMarker"/>
        <c:varyColors val="0"/>
        <c:ser>
          <c:idx val="0"/>
          <c:order val="0"/>
          <c:tx>
            <c:strRef>
              <c:f>Negocios!$D$12</c:f>
              <c:strCache>
                <c:ptCount val="1"/>
                <c:pt idx="0">
                  <c:v>Negocio 1</c:v>
                </c:pt>
              </c:strCache>
            </c:strRef>
          </c:tx>
          <c:spPr>
            <a:ln w="28575">
              <a:solidFill>
                <a:srgbClr val="FFFF00"/>
              </a:solidFill>
            </a:ln>
          </c:spPr>
          <c:marker>
            <c:symbol val="circle"/>
            <c:size val="10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xVal>
            <c:numRef>
              <c:f>Negocios!$D$26</c:f>
              <c:numCache>
                <c:formatCode>0.00</c:formatCode>
                <c:ptCount val="1"/>
                <c:pt idx="0">
                  <c:v>5.4</c:v>
                </c:pt>
              </c:numCache>
            </c:numRef>
          </c:xVal>
          <c:yVal>
            <c:numRef>
              <c:f>Negocios!$D$17</c:f>
              <c:numCache>
                <c:formatCode>0.00</c:formatCode>
                <c:ptCount val="1"/>
                <c:pt idx="0">
                  <c:v>5.8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65-46EA-87CF-E3486E88943E}"/>
            </c:ext>
          </c:extLst>
        </c:ser>
        <c:ser>
          <c:idx val="1"/>
          <c:order val="1"/>
          <c:tx>
            <c:strRef>
              <c:f>Negocios!$C$29</c:f>
              <c:strCache>
                <c:ptCount val="1"/>
                <c:pt idx="0">
                  <c:v>Negocio 2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circle"/>
            <c:size val="7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Negocios!$D$34</c:f>
              <c:numCache>
                <c:formatCode>0.00</c:formatCode>
                <c:ptCount val="1"/>
                <c:pt idx="0">
                  <c:v>6.3</c:v>
                </c:pt>
              </c:numCache>
            </c:numRef>
          </c:xVal>
          <c:yVal>
            <c:numRef>
              <c:f>Negocios!$E$17</c:f>
              <c:numCache>
                <c:formatCode>0.00</c:formatCode>
                <c:ptCount val="1"/>
                <c:pt idx="0">
                  <c:v>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65-46EA-87CF-E3486E88943E}"/>
            </c:ext>
          </c:extLst>
        </c:ser>
        <c:ser>
          <c:idx val="2"/>
          <c:order val="2"/>
          <c:tx>
            <c:strRef>
              <c:f>Negocios!$C$37</c:f>
              <c:strCache>
                <c:ptCount val="1"/>
                <c:pt idx="0">
                  <c:v>Negocio 3</c:v>
                </c:pt>
              </c:strCache>
            </c:strRef>
          </c:tx>
          <c:spPr>
            <a:ln w="28575">
              <a:noFill/>
            </a:ln>
          </c:spPr>
          <c:dPt>
            <c:idx val="0"/>
            <c:marker>
              <c:symbol val="circle"/>
              <c:size val="20"/>
              <c:spPr>
                <a:solidFill>
                  <a:srgbClr val="0070C0"/>
                </a:solidFill>
                <a:ln>
                  <a:solidFill>
                    <a:srgbClr val="0070C0"/>
                  </a:solidFill>
                </a:ln>
              </c:spPr>
            </c:marker>
            <c:bubble3D val="0"/>
            <c:spPr>
              <a:ln w="28575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365-46EA-87CF-E3486E88943E}"/>
              </c:ext>
            </c:extLst>
          </c:dPt>
          <c:xVal>
            <c:numRef>
              <c:f>Negocios!$D$42</c:f>
              <c:numCache>
                <c:formatCode>0.00</c:formatCode>
                <c:ptCount val="1"/>
                <c:pt idx="0">
                  <c:v>5.4</c:v>
                </c:pt>
              </c:numCache>
            </c:numRef>
          </c:xVal>
          <c:yVal>
            <c:numRef>
              <c:f>Negocios!$G$17</c:f>
              <c:numCache>
                <c:formatCode>0.00</c:formatCode>
                <c:ptCount val="1"/>
                <c:pt idx="0">
                  <c:v>4.7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365-46EA-87CF-E3486E88943E}"/>
            </c:ext>
          </c:extLst>
        </c:ser>
        <c:ser>
          <c:idx val="3"/>
          <c:order val="3"/>
          <c:tx>
            <c:strRef>
              <c:f>Negocios!$C$45</c:f>
              <c:strCache>
                <c:ptCount val="1"/>
                <c:pt idx="0">
                  <c:v>Negocio 4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0"/>
          </c:marker>
          <c:dPt>
            <c:idx val="0"/>
            <c:marker>
              <c:spPr>
                <a:solidFill>
                  <a:srgbClr val="00B050"/>
                </a:solidFill>
                <a:ln>
                  <a:solidFill>
                    <a:srgbClr val="00B050"/>
                  </a:solidFill>
                </a:ln>
              </c:spPr>
            </c:marker>
            <c:bubble3D val="0"/>
            <c:spPr>
              <a:ln w="28575">
                <a:solidFill>
                  <a:srgbClr val="00B05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1365-46EA-87CF-E3486E88943E}"/>
              </c:ext>
            </c:extLst>
          </c:dPt>
          <c:xVal>
            <c:numRef>
              <c:f>Negocios!$D$50</c:f>
              <c:numCache>
                <c:formatCode>0.00</c:formatCode>
                <c:ptCount val="1"/>
                <c:pt idx="0">
                  <c:v>4.2</c:v>
                </c:pt>
              </c:numCache>
            </c:numRef>
          </c:xVal>
          <c:yVal>
            <c:numRef>
              <c:f>Negocios!$F$17</c:f>
              <c:numCache>
                <c:formatCode>0.00</c:formatCode>
                <c:ptCount val="1"/>
                <c:pt idx="0">
                  <c:v>6.3999999999999995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365-46EA-87CF-E3486E88943E}"/>
            </c:ext>
          </c:extLst>
        </c:ser>
        <c:ser>
          <c:idx val="4"/>
          <c:order val="4"/>
          <c:tx>
            <c:v>Negocio 5</c:v>
          </c:tx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</c:spPr>
          </c:marker>
          <c:xVal>
            <c:numRef>
              <c:f>Negocios!$D$59</c:f>
              <c:numCache>
                <c:formatCode>0.00</c:formatCode>
                <c:ptCount val="1"/>
                <c:pt idx="0">
                  <c:v>7.3000000000000007</c:v>
                </c:pt>
              </c:numCache>
            </c:numRef>
          </c:xVal>
          <c:yVal>
            <c:numRef>
              <c:f>Negocios!$H$17</c:f>
              <c:numCache>
                <c:formatCode>0.00</c:formatCode>
                <c:ptCount val="1"/>
                <c:pt idx="0">
                  <c:v>3.6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365-46EA-87CF-E3486E889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481280"/>
        <c:axId val="96482432"/>
      </c:scatterChart>
      <c:valAx>
        <c:axId val="96481280"/>
        <c:scaling>
          <c:orientation val="minMax"/>
          <c:max val="10"/>
          <c:min val="0"/>
        </c:scaling>
        <c:delete val="0"/>
        <c:axPos val="b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 sz="1100" b="1"/>
            </a:pPr>
            <a:endParaRPr lang="es-CL"/>
          </a:p>
        </c:txPr>
        <c:crossAx val="96482432"/>
        <c:crosses val="autoZero"/>
        <c:crossBetween val="midCat"/>
      </c:valAx>
      <c:valAx>
        <c:axId val="96482432"/>
        <c:scaling>
          <c:orientation val="minMax"/>
          <c:max val="1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 sz="1100" b="1"/>
            </a:pPr>
            <a:endParaRPr lang="es-CL"/>
          </a:p>
        </c:txPr>
        <c:crossAx val="96481280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176012812250012E-2"/>
          <c:y val="4.3861812985214417E-2"/>
          <c:w val="0.8591764623083239"/>
          <c:h val="0.82781869587925649"/>
        </c:manualLayout>
      </c:layout>
      <c:scatterChart>
        <c:scatterStyle val="lineMarker"/>
        <c:varyColors val="0"/>
        <c:ser>
          <c:idx val="0"/>
          <c:order val="0"/>
          <c:tx>
            <c:v>VSE</c:v>
          </c:tx>
          <c:xVal>
            <c:strRef>
              <c:f>Curva!$B$6:$B$12</c:f>
              <c:strCache>
                <c:ptCount val="7"/>
                <c:pt idx="0">
                  <c:v>Precios Bajos</c:v>
                </c:pt>
                <c:pt idx="1">
                  <c:v>Complejidad</c:v>
                </c:pt>
                <c:pt idx="2">
                  <c:v>Diversión</c:v>
                </c:pt>
                <c:pt idx="3">
                  <c:v>Experiencia Enológica</c:v>
                </c:pt>
                <c:pt idx="4">
                  <c:v>Atención Clientes</c:v>
                </c:pt>
                <c:pt idx="5">
                  <c:v>Cercanía del Turismo</c:v>
                </c:pt>
                <c:pt idx="6">
                  <c:v>Patrimonio</c:v>
                </c:pt>
              </c:strCache>
            </c:strRef>
          </c:xVal>
          <c:yVal>
            <c:numRef>
              <c:f>Curva!$C$6:$C$12</c:f>
              <c:numCache>
                <c:formatCode>General</c:formatCode>
                <c:ptCount val="7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10</c:v>
                </c:pt>
                <c:pt idx="6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49-4C0B-A015-A00D727A1489}"/>
            </c:ext>
          </c:extLst>
        </c:ser>
        <c:ser>
          <c:idx val="1"/>
          <c:order val="1"/>
          <c:tx>
            <c:v>Concha&amp;Toro</c:v>
          </c:tx>
          <c:xVal>
            <c:strRef>
              <c:f>Curva!$B$6:$B$12</c:f>
              <c:strCache>
                <c:ptCount val="7"/>
                <c:pt idx="0">
                  <c:v>Precios Bajos</c:v>
                </c:pt>
                <c:pt idx="1">
                  <c:v>Complejidad</c:v>
                </c:pt>
                <c:pt idx="2">
                  <c:v>Diversión</c:v>
                </c:pt>
                <c:pt idx="3">
                  <c:v>Experiencia Enológica</c:v>
                </c:pt>
                <c:pt idx="4">
                  <c:v>Atención Clientes</c:v>
                </c:pt>
                <c:pt idx="5">
                  <c:v>Cercanía del Turismo</c:v>
                </c:pt>
                <c:pt idx="6">
                  <c:v>Patrimonio</c:v>
                </c:pt>
              </c:strCache>
            </c:strRef>
          </c:xVal>
          <c:yVal>
            <c:numRef>
              <c:f>Curva!$D$6:$D$12</c:f>
              <c:numCache>
                <c:formatCode>General</c:formatCode>
                <c:ptCount val="7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2</c:v>
                </c:pt>
                <c:pt idx="6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49-4C0B-A015-A00D727A1489}"/>
            </c:ext>
          </c:extLst>
        </c:ser>
        <c:ser>
          <c:idx val="2"/>
          <c:order val="2"/>
          <c:tx>
            <c:v>Quintay</c:v>
          </c:tx>
          <c:xVal>
            <c:strRef>
              <c:f>Curva!$B$6:$B$12</c:f>
              <c:strCache>
                <c:ptCount val="7"/>
                <c:pt idx="0">
                  <c:v>Precios Bajos</c:v>
                </c:pt>
                <c:pt idx="1">
                  <c:v>Complejidad</c:v>
                </c:pt>
                <c:pt idx="2">
                  <c:v>Diversión</c:v>
                </c:pt>
                <c:pt idx="3">
                  <c:v>Experiencia Enológica</c:v>
                </c:pt>
                <c:pt idx="4">
                  <c:v>Atención Clientes</c:v>
                </c:pt>
                <c:pt idx="5">
                  <c:v>Cercanía del Turismo</c:v>
                </c:pt>
                <c:pt idx="6">
                  <c:v>Patrimonio</c:v>
                </c:pt>
              </c:strCache>
            </c:strRef>
          </c:xVal>
          <c:yVal>
            <c:numRef>
              <c:f>Curva!$E$6:$E$12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F49-4C0B-A015-A00D727A1489}"/>
            </c:ext>
          </c:extLst>
        </c:ser>
        <c:ser>
          <c:idx val="3"/>
          <c:order val="3"/>
          <c:tx>
            <c:v>San Pedro</c:v>
          </c:tx>
          <c:xVal>
            <c:numRef>
              <c:f>Curva!$A$6:$A$12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Curva!$F$6:$F$12</c:f>
              <c:numCache>
                <c:formatCode>General</c:formatCode>
                <c:ptCount val="7"/>
                <c:pt idx="0">
                  <c:v>5</c:v>
                </c:pt>
                <c:pt idx="1">
                  <c:v>8</c:v>
                </c:pt>
                <c:pt idx="2">
                  <c:v>5</c:v>
                </c:pt>
                <c:pt idx="3">
                  <c:v>8</c:v>
                </c:pt>
                <c:pt idx="4">
                  <c:v>5</c:v>
                </c:pt>
                <c:pt idx="5">
                  <c:v>3</c:v>
                </c:pt>
                <c:pt idx="6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F49-4C0B-A015-A00D727A1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26816"/>
        <c:axId val="101024512"/>
      </c:scatterChart>
      <c:valAx>
        <c:axId val="113826816"/>
        <c:scaling>
          <c:orientation val="minMax"/>
          <c:max val="10"/>
        </c:scaling>
        <c:delete val="0"/>
        <c:axPos val="b"/>
        <c:numFmt formatCode="@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L"/>
          </a:p>
        </c:txPr>
        <c:crossAx val="101024512"/>
        <c:crosses val="autoZero"/>
        <c:crossBetween val="midCat"/>
        <c:majorUnit val="1"/>
      </c:valAx>
      <c:valAx>
        <c:axId val="101024512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L"/>
          </a:p>
        </c:txPr>
        <c:crossAx val="113826816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0.73910842379057995"/>
          <c:y val="0.55447594609779205"/>
          <c:w val="0.16836279630032491"/>
          <c:h val="0.30861500327727076"/>
        </c:manualLayout>
      </c:layout>
      <c:overlay val="0"/>
      <c:txPr>
        <a:bodyPr/>
        <a:lstStyle/>
        <a:p>
          <a:pPr>
            <a:defRPr lang="es-ES"/>
          </a:pPr>
          <a:endParaRPr lang="es-CL"/>
        </a:p>
      </c:txPr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176012812250012E-2"/>
          <c:y val="4.3861812985214417E-2"/>
          <c:w val="0.85917646230832412"/>
          <c:h val="0.82781869587925649"/>
        </c:manualLayout>
      </c:layout>
      <c:scatterChart>
        <c:scatterStyle val="lineMarker"/>
        <c:varyColors val="0"/>
        <c:ser>
          <c:idx val="0"/>
          <c:order val="0"/>
          <c:tx>
            <c:v>VSE</c:v>
          </c:tx>
          <c:xVal>
            <c:strRef>
              <c:f>Curva!$B$6:$B$12</c:f>
              <c:strCache>
                <c:ptCount val="7"/>
                <c:pt idx="0">
                  <c:v>Precios Bajos</c:v>
                </c:pt>
                <c:pt idx="1">
                  <c:v>Complejidad</c:v>
                </c:pt>
                <c:pt idx="2">
                  <c:v>Diversión</c:v>
                </c:pt>
                <c:pt idx="3">
                  <c:v>Experiencia Enológica</c:v>
                </c:pt>
                <c:pt idx="4">
                  <c:v>Atención Clientes</c:v>
                </c:pt>
                <c:pt idx="5">
                  <c:v>Cercanía del Turismo</c:v>
                </c:pt>
                <c:pt idx="6">
                  <c:v>Patrimonio</c:v>
                </c:pt>
              </c:strCache>
            </c:strRef>
          </c:xVal>
          <c:yVal>
            <c:numRef>
              <c:f>Curva!$C$6:$C$12</c:f>
              <c:numCache>
                <c:formatCode>General</c:formatCode>
                <c:ptCount val="7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8</c:v>
                </c:pt>
                <c:pt idx="5">
                  <c:v>10</c:v>
                </c:pt>
                <c:pt idx="6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46-4B05-8D06-8144B6E91BAB}"/>
            </c:ext>
          </c:extLst>
        </c:ser>
        <c:ser>
          <c:idx val="1"/>
          <c:order val="1"/>
          <c:tx>
            <c:v>Concha&amp;Toro</c:v>
          </c:tx>
          <c:xVal>
            <c:strRef>
              <c:f>Curva!$B$6:$B$12</c:f>
              <c:strCache>
                <c:ptCount val="7"/>
                <c:pt idx="0">
                  <c:v>Precios Bajos</c:v>
                </c:pt>
                <c:pt idx="1">
                  <c:v>Complejidad</c:v>
                </c:pt>
                <c:pt idx="2">
                  <c:v>Diversión</c:v>
                </c:pt>
                <c:pt idx="3">
                  <c:v>Experiencia Enológica</c:v>
                </c:pt>
                <c:pt idx="4">
                  <c:v>Atención Clientes</c:v>
                </c:pt>
                <c:pt idx="5">
                  <c:v>Cercanía del Turismo</c:v>
                </c:pt>
                <c:pt idx="6">
                  <c:v>Patrimonio</c:v>
                </c:pt>
              </c:strCache>
            </c:strRef>
          </c:xVal>
          <c:yVal>
            <c:numRef>
              <c:f>Curva!$D$6:$D$12</c:f>
              <c:numCache>
                <c:formatCode>General</c:formatCode>
                <c:ptCount val="7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2</c:v>
                </c:pt>
                <c:pt idx="6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46-4B05-8D06-8144B6E91BAB}"/>
            </c:ext>
          </c:extLst>
        </c:ser>
        <c:ser>
          <c:idx val="2"/>
          <c:order val="2"/>
          <c:tx>
            <c:v>Quintay</c:v>
          </c:tx>
          <c:xVal>
            <c:strRef>
              <c:f>Curva!$B$6:$B$12</c:f>
              <c:strCache>
                <c:ptCount val="7"/>
                <c:pt idx="0">
                  <c:v>Precios Bajos</c:v>
                </c:pt>
                <c:pt idx="1">
                  <c:v>Complejidad</c:v>
                </c:pt>
                <c:pt idx="2">
                  <c:v>Diversión</c:v>
                </c:pt>
                <c:pt idx="3">
                  <c:v>Experiencia Enológica</c:v>
                </c:pt>
                <c:pt idx="4">
                  <c:v>Atención Clientes</c:v>
                </c:pt>
                <c:pt idx="5">
                  <c:v>Cercanía del Turismo</c:v>
                </c:pt>
                <c:pt idx="6">
                  <c:v>Patrimonio</c:v>
                </c:pt>
              </c:strCache>
            </c:strRef>
          </c:xVal>
          <c:yVal>
            <c:numRef>
              <c:f>Curva!$E$6:$E$12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F46-4B05-8D06-8144B6E91BAB}"/>
            </c:ext>
          </c:extLst>
        </c:ser>
        <c:ser>
          <c:idx val="3"/>
          <c:order val="3"/>
          <c:tx>
            <c:v>San Pedro</c:v>
          </c:tx>
          <c:xVal>
            <c:numRef>
              <c:f>Curva!$A$6:$A$12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Curva!$F$6:$F$12</c:f>
              <c:numCache>
                <c:formatCode>General</c:formatCode>
                <c:ptCount val="7"/>
                <c:pt idx="0">
                  <c:v>5</c:v>
                </c:pt>
                <c:pt idx="1">
                  <c:v>8</c:v>
                </c:pt>
                <c:pt idx="2">
                  <c:v>5</c:v>
                </c:pt>
                <c:pt idx="3">
                  <c:v>8</c:v>
                </c:pt>
                <c:pt idx="4">
                  <c:v>5</c:v>
                </c:pt>
                <c:pt idx="5">
                  <c:v>3</c:v>
                </c:pt>
                <c:pt idx="6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F46-4B05-8D06-8144B6E91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054720"/>
        <c:axId val="113819648"/>
      </c:scatterChart>
      <c:valAx>
        <c:axId val="101054720"/>
        <c:scaling>
          <c:orientation val="minMax"/>
          <c:max val="10"/>
        </c:scaling>
        <c:delete val="0"/>
        <c:axPos val="b"/>
        <c:numFmt formatCode="@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L"/>
          </a:p>
        </c:txPr>
        <c:crossAx val="113819648"/>
        <c:crosses val="autoZero"/>
        <c:crossBetween val="midCat"/>
        <c:majorUnit val="1"/>
      </c:valAx>
      <c:valAx>
        <c:axId val="11381964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CL"/>
          </a:p>
        </c:txPr>
        <c:crossAx val="101054720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0.73910842379058028"/>
          <c:y val="0.55447594609779205"/>
          <c:w val="0.16836279630032491"/>
          <c:h val="0.30861500327727093"/>
        </c:manualLayout>
      </c:layout>
      <c:overlay val="0"/>
      <c:txPr>
        <a:bodyPr/>
        <a:lstStyle/>
        <a:p>
          <a:pPr>
            <a:defRPr lang="es-ES"/>
          </a:pPr>
          <a:endParaRPr lang="es-CL"/>
        </a:p>
      </c:txPr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yVal>
            <c:numRef>
              <c:f>Negocios!#¡REF!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B3-4489-AEF4-4B93AB2C5A6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yVal>
            <c:numRef>
              <c:f>Negocios!#¡REF!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9B3-4489-AEF4-4B93AB2C5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313472"/>
        <c:axId val="114315648"/>
      </c:scatterChart>
      <c:valAx>
        <c:axId val="1143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14315648"/>
        <c:crosses val="autoZero"/>
        <c:crossBetween val="midCat"/>
      </c:valAx>
      <c:valAx>
        <c:axId val="114315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143134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000000000000078" r="0.75000000000000078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612202688728024"/>
          <c:y val="9.4915254237288138E-2"/>
          <c:w val="0.51292657704239919"/>
          <c:h val="0.84067796610169565"/>
        </c:manualLayout>
      </c:layout>
      <c:radarChart>
        <c:radarStyle val="filled"/>
        <c:varyColors val="0"/>
        <c:ser>
          <c:idx val="0"/>
          <c:order val="0"/>
          <c:spPr>
            <a:noFill/>
            <a:ln w="38100">
              <a:solidFill>
                <a:srgbClr val="FF0000"/>
              </a:solidFill>
              <a:prstDash val="solid"/>
            </a:ln>
          </c:spPr>
          <c:dLbls>
            <c:dLbl>
              <c:idx val="0"/>
              <c:layout>
                <c:manualLayout>
                  <c:x val="2.4377800758359214E-2"/>
                  <c:y val="5.2386849948841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16-428F-BF82-8F96E3FEFC88}"/>
                </c:ext>
              </c:extLst>
            </c:dLbl>
            <c:dLbl>
              <c:idx val="1"/>
              <c:layout>
                <c:manualLayout>
                  <c:x val="-2.5483691477551959E-2"/>
                  <c:y val="3.1666711152631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16-428F-BF82-8F96E3FEFC88}"/>
                </c:ext>
              </c:extLst>
            </c:dLbl>
            <c:dLbl>
              <c:idx val="3"/>
              <c:layout>
                <c:manualLayout>
                  <c:x val="-3.1212696137904892E-3"/>
                  <c:y val="-3.8633747052804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16-428F-BF82-8F96E3FEFC88}"/>
                </c:ext>
              </c:extLst>
            </c:dLbl>
            <c:dLbl>
              <c:idx val="4"/>
              <c:layout>
                <c:manualLayout>
                  <c:x val="2.8566418856381337E-2"/>
                  <c:y val="3.4671293206993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16-428F-BF82-8F96E3FEFC8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Cepces!$C$79:$C$83</c:f>
              <c:strCache>
                <c:ptCount val="5"/>
                <c:pt idx="0">
                  <c:v>Emprendedor</c:v>
                </c:pt>
                <c:pt idx="1">
                  <c:v>Clientes</c:v>
                </c:pt>
                <c:pt idx="2">
                  <c:v>Proveedores</c:v>
                </c:pt>
                <c:pt idx="3">
                  <c:v>Sociedad</c:v>
                </c:pt>
                <c:pt idx="4">
                  <c:v>Competencia</c:v>
                </c:pt>
              </c:strCache>
            </c:strRef>
          </c:cat>
          <c:val>
            <c:numRef>
              <c:f>Cepces!$D$79:$D$83</c:f>
              <c:numCache>
                <c:formatCode>0.00</c:formatCode>
                <c:ptCount val="5"/>
                <c:pt idx="0">
                  <c:v>6.7883001953798434</c:v>
                </c:pt>
                <c:pt idx="1">
                  <c:v>6.1972697445512086</c:v>
                </c:pt>
                <c:pt idx="2">
                  <c:v>7.8660329531051971</c:v>
                </c:pt>
                <c:pt idx="3">
                  <c:v>7.5842839036755407</c:v>
                </c:pt>
                <c:pt idx="4">
                  <c:v>6.0220568335588629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16-428F-BF82-8F96E3FEF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102272"/>
        <c:axId val="114103808"/>
      </c:radarChart>
      <c:catAx>
        <c:axId val="1141022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lang="es-ES"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14103808"/>
        <c:crosses val="autoZero"/>
        <c:auto val="0"/>
        <c:lblAlgn val="ctr"/>
        <c:lblOffset val="100"/>
        <c:noMultiLvlLbl val="0"/>
      </c:catAx>
      <c:valAx>
        <c:axId val="11410380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14102272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26" Type="http://schemas.openxmlformats.org/officeDocument/2006/relationships/image" Target="../media/image27.jpeg"/><Relationship Id="rId3" Type="http://schemas.openxmlformats.org/officeDocument/2006/relationships/image" Target="../media/image4.png"/><Relationship Id="rId21" Type="http://schemas.openxmlformats.org/officeDocument/2006/relationships/image" Target="../media/image22.jpeg"/><Relationship Id="rId7" Type="http://schemas.openxmlformats.org/officeDocument/2006/relationships/image" Target="../media/image8.pn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5" Type="http://schemas.openxmlformats.org/officeDocument/2006/relationships/image" Target="../media/image26.emf"/><Relationship Id="rId2" Type="http://schemas.openxmlformats.org/officeDocument/2006/relationships/image" Target="../media/image3.png"/><Relationship Id="rId16" Type="http://schemas.openxmlformats.org/officeDocument/2006/relationships/image" Target="../media/image17.jpeg"/><Relationship Id="rId20" Type="http://schemas.openxmlformats.org/officeDocument/2006/relationships/image" Target="../media/image21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24" Type="http://schemas.openxmlformats.org/officeDocument/2006/relationships/image" Target="../media/image25.jpeg"/><Relationship Id="rId5" Type="http://schemas.openxmlformats.org/officeDocument/2006/relationships/image" Target="../media/image6.pn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10" Type="http://schemas.openxmlformats.org/officeDocument/2006/relationships/image" Target="../media/image11.jpeg"/><Relationship Id="rId19" Type="http://schemas.openxmlformats.org/officeDocument/2006/relationships/image" Target="../media/image20.jpe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268549</xdr:colOff>
      <xdr:row>4</xdr:row>
      <xdr:rowOff>3401</xdr:rowOff>
    </xdr:from>
    <xdr:to>
      <xdr:col>14</xdr:col>
      <xdr:colOff>123535</xdr:colOff>
      <xdr:row>12</xdr:row>
      <xdr:rowOff>0</xdr:rowOff>
    </xdr:to>
    <xdr:pic>
      <xdr:nvPicPr>
        <xdr:cNvPr id="2" name="1 Imagen" descr="Dibuj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87513" y="860651"/>
          <a:ext cx="3664986" cy="28404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697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0.50083</cdr:x>
      <cdr:y>0.19901</cdr:y>
    </cdr:from>
    <cdr:to>
      <cdr:x>0.501</cdr:x>
      <cdr:y>0.78164</cdr:y>
    </cdr:to>
    <cdr:sp macro="" textlink="">
      <cdr:nvSpPr>
        <cdr:cNvPr id="6" name="5 Conector recto de flecha"/>
        <cdr:cNvSpPr/>
      </cdr:nvSpPr>
      <cdr:spPr>
        <a:xfrm xmlns:a="http://schemas.openxmlformats.org/drawingml/2006/main" rot="5400000" flipH="1" flipV="1">
          <a:off x="2891518" y="2976563"/>
          <a:ext cx="3537858" cy="1589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arrow"/>
          <a:tailEnd type="arrow"/>
        </a:ln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0.22486</cdr:x>
      <cdr:y>0.4958</cdr:y>
    </cdr:from>
    <cdr:to>
      <cdr:x>0.77514</cdr:x>
      <cdr:y>0.49606</cdr:y>
    </cdr:to>
    <cdr:sp macro="" textlink="">
      <cdr:nvSpPr>
        <cdr:cNvPr id="10" name="9 Conector recto de flecha"/>
        <cdr:cNvSpPr/>
      </cdr:nvSpPr>
      <cdr:spPr>
        <a:xfrm xmlns:a="http://schemas.openxmlformats.org/drawingml/2006/main">
          <a:off x="2092098" y="3010580"/>
          <a:ext cx="5119688" cy="1588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arrow"/>
          <a:tailEnd type="arrow"/>
        </a:ln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0.53382</cdr:x>
      <cdr:y>0.90476</cdr:y>
    </cdr:from>
    <cdr:to>
      <cdr:x>0.83912</cdr:x>
      <cdr:y>0.95518</cdr:y>
    </cdr:to>
    <cdr:sp macro="" textlink="">
      <cdr:nvSpPr>
        <cdr:cNvPr id="11" name="10 CuadroTexto"/>
        <cdr:cNvSpPr txBox="1"/>
      </cdr:nvSpPr>
      <cdr:spPr>
        <a:xfrm xmlns:a="http://schemas.openxmlformats.org/drawingml/2006/main">
          <a:off x="4966607" y="5493884"/>
          <a:ext cx="2840491" cy="306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 b="0">
              <a:latin typeface="Century Gothic" pitchFamily="34" charset="0"/>
            </a:rPr>
            <a:t>COMPETITIVIDAD</a:t>
          </a:r>
        </a:p>
      </cdr:txBody>
    </cdr:sp>
  </cdr:relSizeAnchor>
  <cdr:relSizeAnchor xmlns:cdr="http://schemas.openxmlformats.org/drawingml/2006/chartDrawing">
    <cdr:from>
      <cdr:x>0.03199</cdr:x>
      <cdr:y>0.13866</cdr:y>
    </cdr:from>
    <cdr:to>
      <cdr:x>0.0649</cdr:x>
      <cdr:y>0.60644</cdr:y>
    </cdr:to>
    <cdr:sp macro="" textlink="">
      <cdr:nvSpPr>
        <cdr:cNvPr id="13" name="1 CuadroTexto"/>
        <cdr:cNvSpPr txBox="1"/>
      </cdr:nvSpPr>
      <cdr:spPr>
        <a:xfrm xmlns:a="http://schemas.openxmlformats.org/drawingml/2006/main" rot="16200000">
          <a:off x="-969510" y="2109107"/>
          <a:ext cx="2840491" cy="306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800" b="0">
              <a:latin typeface="Century Gothic" pitchFamily="34" charset="0"/>
            </a:rPr>
            <a:t>ATRACTIVO</a:t>
          </a:r>
        </a:p>
      </cdr:txBody>
    </cdr:sp>
  </cdr:relSizeAnchor>
  <cdr:relSizeAnchor xmlns:cdr="http://schemas.openxmlformats.org/drawingml/2006/chartDrawing">
    <cdr:from>
      <cdr:x>0.16725</cdr:x>
      <cdr:y>0.01961</cdr:y>
    </cdr:from>
    <cdr:to>
      <cdr:x>0.83819</cdr:x>
      <cdr:y>0.14005</cdr:y>
    </cdr:to>
    <cdr:sp macro="" textlink="">
      <cdr:nvSpPr>
        <cdr:cNvPr id="15" name="1 CuadroTexto"/>
        <cdr:cNvSpPr txBox="1"/>
      </cdr:nvSpPr>
      <cdr:spPr>
        <a:xfrm xmlns:a="http://schemas.openxmlformats.org/drawingml/2006/main">
          <a:off x="1635714" y="119082"/>
          <a:ext cx="6561883" cy="7313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2000" b="1">
              <a:latin typeface="Century Gothic" pitchFamily="34" charset="0"/>
            </a:rPr>
            <a:t>Negocios en Viña Agrícola</a:t>
          </a:r>
        </a:p>
      </cdr:txBody>
    </cdr:sp>
  </cdr:relSizeAnchor>
  <cdr:relSizeAnchor xmlns:cdr="http://schemas.openxmlformats.org/drawingml/2006/chartDrawing">
    <cdr:from>
      <cdr:x>0.50083</cdr:x>
      <cdr:y>0.19901</cdr:y>
    </cdr:from>
    <cdr:to>
      <cdr:x>0.501</cdr:x>
      <cdr:y>0.78164</cdr:y>
    </cdr:to>
    <cdr:sp macro="" textlink="">
      <cdr:nvSpPr>
        <cdr:cNvPr id="16" name="5 Conector recto de flecha"/>
        <cdr:cNvSpPr/>
      </cdr:nvSpPr>
      <cdr:spPr>
        <a:xfrm xmlns:a="http://schemas.openxmlformats.org/drawingml/2006/main" rot="5400000" flipH="1" flipV="1">
          <a:off x="2891518" y="2976563"/>
          <a:ext cx="3537858" cy="1589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arrow"/>
          <a:tailEnd type="arrow"/>
        </a:ln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0.22486</cdr:x>
      <cdr:y>0.4958</cdr:y>
    </cdr:from>
    <cdr:to>
      <cdr:x>0.77514</cdr:x>
      <cdr:y>0.49606</cdr:y>
    </cdr:to>
    <cdr:sp macro="" textlink="">
      <cdr:nvSpPr>
        <cdr:cNvPr id="17" name="9 Conector recto de flecha"/>
        <cdr:cNvSpPr/>
      </cdr:nvSpPr>
      <cdr:spPr>
        <a:xfrm xmlns:a="http://schemas.openxmlformats.org/drawingml/2006/main">
          <a:off x="2092098" y="3010580"/>
          <a:ext cx="5119688" cy="1588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arrow"/>
          <a:tailEnd type="arrow"/>
        </a:ln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0.53382</cdr:x>
      <cdr:y>0.90476</cdr:y>
    </cdr:from>
    <cdr:to>
      <cdr:x>0.83912</cdr:x>
      <cdr:y>0.95518</cdr:y>
    </cdr:to>
    <cdr:sp macro="" textlink="">
      <cdr:nvSpPr>
        <cdr:cNvPr id="18" name="10 CuadroTexto"/>
        <cdr:cNvSpPr txBox="1"/>
      </cdr:nvSpPr>
      <cdr:spPr>
        <a:xfrm xmlns:a="http://schemas.openxmlformats.org/drawingml/2006/main">
          <a:off x="4966607" y="5493884"/>
          <a:ext cx="2840491" cy="306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 b="0">
              <a:latin typeface="Century Gothic" pitchFamily="34" charset="0"/>
            </a:rPr>
            <a:t>COMPETITIVIDAD</a:t>
          </a:r>
        </a:p>
      </cdr:txBody>
    </cdr:sp>
  </cdr:relSizeAnchor>
  <cdr:relSizeAnchor xmlns:cdr="http://schemas.openxmlformats.org/drawingml/2006/chartDrawing">
    <cdr:from>
      <cdr:x>0.03199</cdr:x>
      <cdr:y>0.13866</cdr:y>
    </cdr:from>
    <cdr:to>
      <cdr:x>0.0649</cdr:x>
      <cdr:y>0.60644</cdr:y>
    </cdr:to>
    <cdr:sp macro="" textlink="">
      <cdr:nvSpPr>
        <cdr:cNvPr id="19" name="1 CuadroTexto"/>
        <cdr:cNvSpPr txBox="1"/>
      </cdr:nvSpPr>
      <cdr:spPr>
        <a:xfrm xmlns:a="http://schemas.openxmlformats.org/drawingml/2006/main" rot="16200000">
          <a:off x="-969510" y="2109107"/>
          <a:ext cx="2840491" cy="306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800" b="0">
              <a:latin typeface="Century Gothic" pitchFamily="34" charset="0"/>
            </a:rPr>
            <a:t>ATRACTIVO</a:t>
          </a:r>
        </a:p>
      </cdr:txBody>
    </cdr:sp>
  </cdr:relSizeAnchor>
  <cdr:relSizeAnchor xmlns:cdr="http://schemas.openxmlformats.org/drawingml/2006/chartDrawing">
    <cdr:from>
      <cdr:x>0.77553</cdr:x>
      <cdr:y>0.16246</cdr:y>
    </cdr:from>
    <cdr:to>
      <cdr:x>0.95652</cdr:x>
      <cdr:y>0.43417</cdr:y>
    </cdr:to>
    <cdr:sp macro="" textlink="">
      <cdr:nvSpPr>
        <cdr:cNvPr id="20" name="13 CuadroTexto"/>
        <cdr:cNvSpPr txBox="1"/>
      </cdr:nvSpPr>
      <cdr:spPr>
        <a:xfrm xmlns:a="http://schemas.openxmlformats.org/drawingml/2006/main">
          <a:off x="7584813" y="986507"/>
          <a:ext cx="1770106" cy="1649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s-ES" sz="1600" b="1"/>
            <a:t> </a:t>
          </a:r>
          <a:r>
            <a:rPr lang="es-ES" sz="1600" b="1" u="sng"/>
            <a:t> LEYENDA</a:t>
          </a:r>
        </a:p>
        <a:p xmlns:a="http://schemas.openxmlformats.org/drawingml/2006/main">
          <a:r>
            <a:rPr lang="es-ES" sz="1600" b="1"/>
            <a:t>-</a:t>
          </a:r>
          <a:r>
            <a:rPr lang="es-ES" sz="1600" b="1" baseline="0"/>
            <a:t> </a:t>
          </a:r>
          <a:r>
            <a:rPr lang="es-ES" sz="1600" b="1">
              <a:solidFill>
                <a:srgbClr val="FFFF00"/>
              </a:solidFill>
            </a:rPr>
            <a:t>C. Nacional 1</a:t>
          </a:r>
        </a:p>
        <a:p xmlns:a="http://schemas.openxmlformats.org/drawingml/2006/main">
          <a:r>
            <a:rPr lang="es-ES" sz="1600" b="1"/>
            <a:t>- </a:t>
          </a:r>
          <a:r>
            <a:rPr lang="es-ES" sz="1600" b="1">
              <a:solidFill>
                <a:srgbClr val="FF0000"/>
              </a:solidFill>
            </a:rPr>
            <a:t>C.Extranjero 2</a:t>
          </a:r>
        </a:p>
        <a:p xmlns:a="http://schemas.openxmlformats.org/drawingml/2006/main">
          <a:r>
            <a:rPr lang="es-ES" sz="1600" b="1">
              <a:solidFill>
                <a:srgbClr val="0070C0"/>
              </a:solidFill>
            </a:rPr>
            <a:t>- I. Nacional 3</a:t>
          </a:r>
        </a:p>
        <a:p xmlns:a="http://schemas.openxmlformats.org/drawingml/2006/main">
          <a:r>
            <a:rPr lang="es-ES" sz="1600" b="1">
              <a:solidFill>
                <a:srgbClr val="00B050"/>
              </a:solidFill>
            </a:rPr>
            <a:t>- I. Extranjero 4</a:t>
          </a:r>
        </a:p>
        <a:p xmlns:a="http://schemas.openxmlformats.org/drawingml/2006/main">
          <a:r>
            <a:rPr lang="es-ES" sz="1600" b="1">
              <a:solidFill>
                <a:schemeClr val="accent6">
                  <a:lumMod val="75000"/>
                </a:schemeClr>
              </a:solidFill>
            </a:rPr>
            <a:t>- Cooler 5</a:t>
          </a:r>
        </a:p>
      </cdr:txBody>
    </cdr:sp>
  </cdr:relSizeAnchor>
  <cdr:relSizeAnchor xmlns:cdr="http://schemas.openxmlformats.org/drawingml/2006/chartDrawing">
    <cdr:from>
      <cdr:x>0.78261</cdr:x>
      <cdr:y>0.58544</cdr:y>
    </cdr:from>
    <cdr:to>
      <cdr:x>0.94426</cdr:x>
      <cdr:y>0.84034</cdr:y>
    </cdr:to>
    <cdr:sp macro="" textlink="">
      <cdr:nvSpPr>
        <cdr:cNvPr id="22" name="21 CuadroTexto"/>
        <cdr:cNvSpPr txBox="1"/>
      </cdr:nvSpPr>
      <cdr:spPr>
        <a:xfrm xmlns:a="http://schemas.openxmlformats.org/drawingml/2006/main">
          <a:off x="7654018" y="3554881"/>
          <a:ext cx="1580971" cy="1547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s-ES" sz="1600"/>
            <a:t>NOTA: El</a:t>
          </a:r>
          <a:r>
            <a:rPr lang="es-ES" sz="1600" baseline="0"/>
            <a:t> Tamaño de las esferas es a el flujo de ingresos del negocio hoy.</a:t>
          </a:r>
          <a:endParaRPr lang="es-ES" sz="1600"/>
        </a:p>
      </cdr:txBody>
    </cdr:sp>
  </cdr:relSizeAnchor>
  <cdr:relSizeAnchor xmlns:cdr="http://schemas.openxmlformats.org/drawingml/2006/chartDrawing">
    <cdr:from>
      <cdr:x>0.66261</cdr:x>
      <cdr:y>0.41176</cdr:y>
    </cdr:from>
    <cdr:to>
      <cdr:x>0.71652</cdr:x>
      <cdr:y>0.58543</cdr:y>
    </cdr:to>
    <cdr:sp macro="" textlink="">
      <cdr:nvSpPr>
        <cdr:cNvPr id="27" name="26 Conector recto de flecha"/>
        <cdr:cNvSpPr/>
      </cdr:nvSpPr>
      <cdr:spPr>
        <a:xfrm xmlns:a="http://schemas.openxmlformats.org/drawingml/2006/main" flipV="1">
          <a:off x="6480423" y="2500306"/>
          <a:ext cx="527247" cy="1054557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0.53391</cdr:x>
      <cdr:y>0.2577</cdr:y>
    </cdr:from>
    <cdr:to>
      <cdr:x>0.58783</cdr:x>
      <cdr:y>0.43137</cdr:y>
    </cdr:to>
    <cdr:sp macro="" textlink="">
      <cdr:nvSpPr>
        <cdr:cNvPr id="29" name="1 Conector recto de flecha"/>
        <cdr:cNvSpPr/>
      </cdr:nvSpPr>
      <cdr:spPr>
        <a:xfrm xmlns:a="http://schemas.openxmlformats.org/drawingml/2006/main" flipV="1">
          <a:off x="5221720" y="1564829"/>
          <a:ext cx="527345" cy="1054557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14</xdr:row>
      <xdr:rowOff>52387</xdr:rowOff>
    </xdr:from>
    <xdr:to>
      <xdr:col>7</xdr:col>
      <xdr:colOff>21432</xdr:colOff>
      <xdr:row>29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295275</xdr:colOff>
      <xdr:row>48</xdr:row>
      <xdr:rowOff>52387</xdr:rowOff>
    </xdr:from>
    <xdr:to>
      <xdr:col>7</xdr:col>
      <xdr:colOff>21432</xdr:colOff>
      <xdr:row>63</xdr:row>
      <xdr:rowOff>171450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5</xdr:row>
      <xdr:rowOff>47625</xdr:rowOff>
    </xdr:from>
    <xdr:to>
      <xdr:col>3</xdr:col>
      <xdr:colOff>492125</xdr:colOff>
      <xdr:row>7</xdr:row>
      <xdr:rowOff>238125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6375" y="571500"/>
          <a:ext cx="6826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5</xdr:row>
      <xdr:rowOff>63500</xdr:rowOff>
    </xdr:from>
    <xdr:to>
      <xdr:col>6</xdr:col>
      <xdr:colOff>734060</xdr:colOff>
      <xdr:row>8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52875" y="587375"/>
          <a:ext cx="591185" cy="736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571500</xdr:colOff>
      <xdr:row>5</xdr:row>
      <xdr:rowOff>63501</xdr:rowOff>
    </xdr:from>
    <xdr:to>
      <xdr:col>8</xdr:col>
      <xdr:colOff>1129393</xdr:colOff>
      <xdr:row>8</xdr:row>
      <xdr:rowOff>95251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40286" y="594180"/>
          <a:ext cx="557893" cy="7393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63500</xdr:colOff>
      <xdr:row>5</xdr:row>
      <xdr:rowOff>79376</xdr:rowOff>
    </xdr:from>
    <xdr:to>
      <xdr:col>11</xdr:col>
      <xdr:colOff>631190</xdr:colOff>
      <xdr:row>7</xdr:row>
      <xdr:rowOff>238126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31300" y="603251"/>
          <a:ext cx="567690" cy="60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757464</xdr:colOff>
      <xdr:row>5</xdr:row>
      <xdr:rowOff>95250</xdr:rowOff>
    </xdr:from>
    <xdr:to>
      <xdr:col>14</xdr:col>
      <xdr:colOff>245654</xdr:colOff>
      <xdr:row>8</xdr:row>
      <xdr:rowOff>127000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349264" y="619125"/>
          <a:ext cx="551815" cy="736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31750</xdr:colOff>
      <xdr:row>35</xdr:row>
      <xdr:rowOff>31751</xdr:rowOff>
    </xdr:from>
    <xdr:to>
      <xdr:col>6</xdr:col>
      <xdr:colOff>698500</xdr:colOff>
      <xdr:row>38</xdr:row>
      <xdr:rowOff>63500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41750" y="3937001"/>
          <a:ext cx="666750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666750</xdr:colOff>
      <xdr:row>35</xdr:row>
      <xdr:rowOff>47625</xdr:rowOff>
    </xdr:from>
    <xdr:to>
      <xdr:col>11</xdr:col>
      <xdr:colOff>555625</xdr:colOff>
      <xdr:row>37</xdr:row>
      <xdr:rowOff>190500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972550" y="3952875"/>
          <a:ext cx="7778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698500</xdr:colOff>
      <xdr:row>57</xdr:row>
      <xdr:rowOff>31752</xdr:rowOff>
    </xdr:from>
    <xdr:to>
      <xdr:col>11</xdr:col>
      <xdr:colOff>460375</xdr:colOff>
      <xdr:row>60</xdr:row>
      <xdr:rowOff>15876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922000" y="11303002"/>
          <a:ext cx="650875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117928</xdr:colOff>
      <xdr:row>57</xdr:row>
      <xdr:rowOff>63500</xdr:rowOff>
    </xdr:from>
    <xdr:to>
      <xdr:col>5</xdr:col>
      <xdr:colOff>744673</xdr:colOff>
      <xdr:row>59</xdr:row>
      <xdr:rowOff>174625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165928" y="7473950"/>
          <a:ext cx="626745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120953</xdr:colOff>
      <xdr:row>10</xdr:row>
      <xdr:rowOff>47625</xdr:rowOff>
    </xdr:from>
    <xdr:to>
      <xdr:col>6</xdr:col>
      <xdr:colOff>999231</xdr:colOff>
      <xdr:row>18</xdr:row>
      <xdr:rowOff>126999</xdr:rowOff>
    </xdr:to>
    <xdr:pic>
      <xdr:nvPicPr>
        <xdr:cNvPr id="13" name="12 Imagen" descr="Remar_1.jpg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8456"/>
        <a:stretch>
          <a:fillRect/>
        </a:stretch>
      </xdr:blipFill>
      <xdr:spPr>
        <a:xfrm>
          <a:off x="4153203" y="2301875"/>
          <a:ext cx="2830903" cy="1968499"/>
        </a:xfrm>
        <a:prstGeom prst="rect">
          <a:avLst/>
        </a:prstGeom>
      </xdr:spPr>
    </xdr:pic>
    <xdr:clientData/>
  </xdr:twoCellAnchor>
  <xdr:twoCellAnchor editAs="oneCell">
    <xdr:from>
      <xdr:col>7</xdr:col>
      <xdr:colOff>112485</xdr:colOff>
      <xdr:row>60</xdr:row>
      <xdr:rowOff>61232</xdr:rowOff>
    </xdr:from>
    <xdr:to>
      <xdr:col>7</xdr:col>
      <xdr:colOff>1809750</xdr:colOff>
      <xdr:row>68</xdr:row>
      <xdr:rowOff>154214</xdr:rowOff>
    </xdr:to>
    <xdr:pic>
      <xdr:nvPicPr>
        <xdr:cNvPr id="15" name="14 Imagen" descr="Orientado a Resultados.jpg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113235" y="11967482"/>
          <a:ext cx="1697265" cy="1680482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111124</xdr:colOff>
      <xdr:row>44</xdr:row>
      <xdr:rowOff>31749</xdr:rowOff>
    </xdr:from>
    <xdr:to>
      <xdr:col>11</xdr:col>
      <xdr:colOff>619125</xdr:colOff>
      <xdr:row>53</xdr:row>
      <xdr:rowOff>31750</xdr:rowOff>
    </xdr:to>
    <xdr:pic>
      <xdr:nvPicPr>
        <xdr:cNvPr id="17" name="16 Imagen" descr="Biblioteca.jpg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778874" y="8810624"/>
          <a:ext cx="2286001" cy="1714501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317499</xdr:colOff>
      <xdr:row>15</xdr:row>
      <xdr:rowOff>238124</xdr:rowOff>
    </xdr:from>
    <xdr:to>
      <xdr:col>3</xdr:col>
      <xdr:colOff>682625</xdr:colOff>
      <xdr:row>26</xdr:row>
      <xdr:rowOff>142875</xdr:rowOff>
    </xdr:to>
    <xdr:pic>
      <xdr:nvPicPr>
        <xdr:cNvPr id="18" name="17 Imagen" descr="union.jpg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079499" y="3667124"/>
          <a:ext cx="2254251" cy="2254251"/>
        </a:xfrm>
        <a:prstGeom prst="rect">
          <a:avLst/>
        </a:prstGeom>
      </xdr:spPr>
    </xdr:pic>
    <xdr:clientData/>
  </xdr:twoCellAnchor>
  <xdr:twoCellAnchor editAs="oneCell">
    <xdr:from>
      <xdr:col>7</xdr:col>
      <xdr:colOff>412751</xdr:colOff>
      <xdr:row>13</xdr:row>
      <xdr:rowOff>95250</xdr:rowOff>
    </xdr:from>
    <xdr:to>
      <xdr:col>8</xdr:col>
      <xdr:colOff>1359325</xdr:colOff>
      <xdr:row>23</xdr:row>
      <xdr:rowOff>65615</xdr:rowOff>
    </xdr:to>
    <xdr:pic>
      <xdr:nvPicPr>
        <xdr:cNvPr id="19" name="18 Imagen" descr="valores.jpg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413501" y="2444750"/>
          <a:ext cx="2819824" cy="2208740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38</xdr:row>
      <xdr:rowOff>111125</xdr:rowOff>
    </xdr:from>
    <xdr:to>
      <xdr:col>6</xdr:col>
      <xdr:colOff>428623</xdr:colOff>
      <xdr:row>49</xdr:row>
      <xdr:rowOff>111125</xdr:rowOff>
    </xdr:to>
    <xdr:pic>
      <xdr:nvPicPr>
        <xdr:cNvPr id="20" name="19 Imagen" descr="recursos.jpg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683000" y="8318500"/>
          <a:ext cx="1746248" cy="2095500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238125</xdr:colOff>
      <xdr:row>24</xdr:row>
      <xdr:rowOff>108479</xdr:rowOff>
    </xdr:from>
    <xdr:to>
      <xdr:col>11</xdr:col>
      <xdr:colOff>428625</xdr:colOff>
      <xdr:row>32</xdr:row>
      <xdr:rowOff>120238</xdr:rowOff>
    </xdr:to>
    <xdr:pic>
      <xdr:nvPicPr>
        <xdr:cNvPr id="21" name="20 Imagen" descr="The Andes 435.jpg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21549" t="32105" r="14538"/>
        <a:stretch>
          <a:fillRect/>
        </a:stretch>
      </xdr:blipFill>
      <xdr:spPr>
        <a:xfrm>
          <a:off x="8540750" y="4902729"/>
          <a:ext cx="1968500" cy="1567509"/>
        </a:xfrm>
        <a:prstGeom prst="rect">
          <a:avLst/>
        </a:prstGeom>
      </xdr:spPr>
    </xdr:pic>
    <xdr:clientData/>
  </xdr:twoCellAnchor>
  <xdr:twoCellAnchor editAs="oneCell">
    <xdr:from>
      <xdr:col>9</xdr:col>
      <xdr:colOff>362511</xdr:colOff>
      <xdr:row>12</xdr:row>
      <xdr:rowOff>142874</xdr:rowOff>
    </xdr:from>
    <xdr:to>
      <xdr:col>11</xdr:col>
      <xdr:colOff>168275</xdr:colOff>
      <xdr:row>17</xdr:row>
      <xdr:rowOff>165099</xdr:rowOff>
    </xdr:to>
    <xdr:pic>
      <xdr:nvPicPr>
        <xdr:cNvPr id="22" name="21 Imagen" descr="vino.jpg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665136" y="2238374"/>
          <a:ext cx="1583764" cy="1292225"/>
        </a:xfrm>
        <a:prstGeom prst="rect">
          <a:avLst/>
        </a:prstGeom>
      </xdr:spPr>
    </xdr:pic>
    <xdr:clientData/>
  </xdr:twoCellAnchor>
  <xdr:twoCellAnchor editAs="oneCell">
    <xdr:from>
      <xdr:col>13</xdr:col>
      <xdr:colOff>396875</xdr:colOff>
      <xdr:row>59</xdr:row>
      <xdr:rowOff>40844</xdr:rowOff>
    </xdr:from>
    <xdr:to>
      <xdr:col>14</xdr:col>
      <xdr:colOff>682625</xdr:colOff>
      <xdr:row>68</xdr:row>
      <xdr:rowOff>52465</xdr:rowOff>
    </xdr:to>
    <xdr:pic>
      <xdr:nvPicPr>
        <xdr:cNvPr id="23" name="22 Imagen" descr="camino.jpg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3335000" y="11756594"/>
          <a:ext cx="1349375" cy="178962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95250</xdr:rowOff>
    </xdr:from>
    <xdr:to>
      <xdr:col>0</xdr:col>
      <xdr:colOff>714375</xdr:colOff>
      <xdr:row>3</xdr:row>
      <xdr:rowOff>51153</xdr:rowOff>
    </xdr:to>
    <xdr:pic>
      <xdr:nvPicPr>
        <xdr:cNvPr id="24" name="23 Imagen" descr="viña.jpg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25735" r="30147" b="35844"/>
        <a:stretch>
          <a:fillRect/>
        </a:stretch>
      </xdr:blipFill>
      <xdr:spPr>
        <a:xfrm>
          <a:off x="95250" y="95250"/>
          <a:ext cx="619125" cy="527403"/>
        </a:xfrm>
        <a:prstGeom prst="rect">
          <a:avLst/>
        </a:prstGeom>
      </xdr:spPr>
    </xdr:pic>
    <xdr:clientData/>
  </xdr:twoCellAnchor>
  <xdr:twoCellAnchor editAs="oneCell">
    <xdr:from>
      <xdr:col>7</xdr:col>
      <xdr:colOff>619125</xdr:colOff>
      <xdr:row>42</xdr:row>
      <xdr:rowOff>111125</xdr:rowOff>
    </xdr:from>
    <xdr:to>
      <xdr:col>8</xdr:col>
      <xdr:colOff>1136650</xdr:colOff>
      <xdr:row>52</xdr:row>
      <xdr:rowOff>130175</xdr:rowOff>
    </xdr:to>
    <xdr:pic>
      <xdr:nvPicPr>
        <xdr:cNvPr id="25" name="24 Imagen" descr="insitu-granlogo.png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6619875" y="8509000"/>
          <a:ext cx="2390775" cy="1924050"/>
        </a:xfrm>
        <a:prstGeom prst="rect">
          <a:avLst/>
        </a:prstGeom>
      </xdr:spPr>
    </xdr:pic>
    <xdr:clientData/>
  </xdr:twoCellAnchor>
  <xdr:twoCellAnchor editAs="oneCell">
    <xdr:from>
      <xdr:col>9</xdr:col>
      <xdr:colOff>31749</xdr:colOff>
      <xdr:row>61</xdr:row>
      <xdr:rowOff>0</xdr:rowOff>
    </xdr:from>
    <xdr:to>
      <xdr:col>11</xdr:col>
      <xdr:colOff>460375</xdr:colOff>
      <xdr:row>68</xdr:row>
      <xdr:rowOff>309395</xdr:rowOff>
    </xdr:to>
    <xdr:pic>
      <xdr:nvPicPr>
        <xdr:cNvPr id="26" name="25 Imagen" descr="planta.jpg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9667874" y="12096750"/>
          <a:ext cx="2206626" cy="1706395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555625</xdr:colOff>
      <xdr:row>59</xdr:row>
      <xdr:rowOff>143422</xdr:rowOff>
    </xdr:from>
    <xdr:to>
      <xdr:col>4</xdr:col>
      <xdr:colOff>603250</xdr:colOff>
      <xdr:row>68</xdr:row>
      <xdr:rowOff>224593</xdr:rowOff>
    </xdr:to>
    <xdr:pic>
      <xdr:nvPicPr>
        <xdr:cNvPr id="27" name="26 Imagen" descr="costos.jpg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0196" t="26163"/>
        <a:stretch>
          <a:fillRect/>
        </a:stretch>
      </xdr:blipFill>
      <xdr:spPr>
        <a:xfrm>
          <a:off x="1317625" y="12430672"/>
          <a:ext cx="3317875" cy="1859171"/>
        </a:xfrm>
        <a:prstGeom prst="rect">
          <a:avLst/>
        </a:prstGeom>
      </xdr:spPr>
    </xdr:pic>
    <xdr:clientData/>
  </xdr:twoCellAnchor>
  <xdr:twoCellAnchor editAs="oneCell">
    <xdr:from>
      <xdr:col>7</xdr:col>
      <xdr:colOff>889000</xdr:colOff>
      <xdr:row>28</xdr:row>
      <xdr:rowOff>154989</xdr:rowOff>
    </xdr:from>
    <xdr:to>
      <xdr:col>8</xdr:col>
      <xdr:colOff>889000</xdr:colOff>
      <xdr:row>41</xdr:row>
      <xdr:rowOff>15875</xdr:rowOff>
    </xdr:to>
    <xdr:pic>
      <xdr:nvPicPr>
        <xdr:cNvPr id="28" name="27 Imagen" descr="energia.jpg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6889750" y="5742989"/>
          <a:ext cx="1873250" cy="2480261"/>
        </a:xfrm>
        <a:prstGeom prst="rect">
          <a:avLst/>
        </a:prstGeom>
      </xdr:spPr>
    </xdr:pic>
    <xdr:clientData/>
  </xdr:twoCellAnchor>
  <xdr:twoCellAnchor editAs="oneCell">
    <xdr:from>
      <xdr:col>1</xdr:col>
      <xdr:colOff>412749</xdr:colOff>
      <xdr:row>40</xdr:row>
      <xdr:rowOff>142874</xdr:rowOff>
    </xdr:from>
    <xdr:to>
      <xdr:col>3</xdr:col>
      <xdr:colOff>873125</xdr:colOff>
      <xdr:row>53</xdr:row>
      <xdr:rowOff>15875</xdr:rowOff>
    </xdr:to>
    <xdr:pic>
      <xdr:nvPicPr>
        <xdr:cNvPr id="29" name="28 Imagen" descr="sommelier-21.jpg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r="17000" b="24588"/>
        <a:stretch>
          <a:fillRect/>
        </a:stretch>
      </xdr:blipFill>
      <xdr:spPr>
        <a:xfrm>
          <a:off x="1174749" y="8731249"/>
          <a:ext cx="2349501" cy="2349501"/>
        </a:xfrm>
        <a:prstGeom prst="rect">
          <a:avLst/>
        </a:prstGeom>
      </xdr:spPr>
    </xdr:pic>
    <xdr:clientData/>
  </xdr:twoCellAnchor>
  <xdr:twoCellAnchor editAs="oneCell">
    <xdr:from>
      <xdr:col>12</xdr:col>
      <xdr:colOff>15875</xdr:colOff>
      <xdr:row>9</xdr:row>
      <xdr:rowOff>127000</xdr:rowOff>
    </xdr:from>
    <xdr:to>
      <xdr:col>18</xdr:col>
      <xdr:colOff>474345</xdr:colOff>
      <xdr:row>15</xdr:row>
      <xdr:rowOff>0</xdr:rowOff>
    </xdr:to>
    <xdr:pic>
      <xdr:nvPicPr>
        <xdr:cNvPr id="30" name="29 Imagen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3620750" y="2174875"/>
          <a:ext cx="5490845" cy="1254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158750</xdr:colOff>
      <xdr:row>17</xdr:row>
      <xdr:rowOff>0</xdr:rowOff>
    </xdr:from>
    <xdr:to>
      <xdr:col>14</xdr:col>
      <xdr:colOff>862487</xdr:colOff>
      <xdr:row>28</xdr:row>
      <xdr:rowOff>23574</xdr:rowOff>
    </xdr:to>
    <xdr:pic>
      <xdr:nvPicPr>
        <xdr:cNvPr id="32" name="Picture 6" descr="http://www.ibanca.net/programas/img/ass_SistemasBancarios.jpg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3763625" y="3937000"/>
          <a:ext cx="2529362" cy="2246074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142875</xdr:colOff>
      <xdr:row>31</xdr:row>
      <xdr:rowOff>63500</xdr:rowOff>
    </xdr:from>
    <xdr:to>
      <xdr:col>14</xdr:col>
      <xdr:colOff>873125</xdr:colOff>
      <xdr:row>39</xdr:row>
      <xdr:rowOff>129312</xdr:rowOff>
    </xdr:to>
    <xdr:pic>
      <xdr:nvPicPr>
        <xdr:cNvPr id="33" name="Picture 2" descr="http://t0.gstatic.com/images?q=tbn:ANd9GcTofK_dPq_GDNhOzQdDJq9zJ2hamG_OyAGwlV--o4sV9d3qxRf_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 l="8257" t="22781" r="6424"/>
        <a:stretch>
          <a:fillRect/>
        </a:stretch>
      </xdr:blipFill>
      <xdr:spPr bwMode="auto">
        <a:xfrm>
          <a:off x="13747750" y="6794500"/>
          <a:ext cx="2555875" cy="1732687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</xdr:colOff>
      <xdr:row>43</xdr:row>
      <xdr:rowOff>67074</xdr:rowOff>
    </xdr:from>
    <xdr:to>
      <xdr:col>15</xdr:col>
      <xdr:colOff>31750</xdr:colOff>
      <xdr:row>53</xdr:row>
      <xdr:rowOff>111124</xdr:rowOff>
    </xdr:to>
    <xdr:pic>
      <xdr:nvPicPr>
        <xdr:cNvPr id="34" name="Picture 4" descr="http://www.cosechaypostcosecha.org/data/mediosPeriodisticos/20110821-productores-sudafricanosImg1.jpg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 l="5113" t="8057" r="6107" b="8895"/>
        <a:stretch>
          <a:fillRect/>
        </a:stretch>
      </xdr:blipFill>
      <xdr:spPr bwMode="auto">
        <a:xfrm>
          <a:off x="13604876" y="9226949"/>
          <a:ext cx="2778124" cy="19490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1028700</xdr:colOff>
      <xdr:row>6</xdr:row>
      <xdr:rowOff>323850</xdr:rowOff>
    </xdr:from>
    <xdr:to>
      <xdr:col>8</xdr:col>
      <xdr:colOff>1219200</xdr:colOff>
      <xdr:row>9</xdr:row>
      <xdr:rowOff>152400</xdr:rowOff>
    </xdr:to>
    <xdr:sp macro="" textlink="">
      <xdr:nvSpPr>
        <xdr:cNvPr id="2" name="Line 10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 flipV="1">
          <a:off x="4248150" y="1676400"/>
          <a:ext cx="493395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57149</xdr:colOff>
      <xdr:row>6</xdr:row>
      <xdr:rowOff>342899</xdr:rowOff>
    </xdr:from>
    <xdr:to>
      <xdr:col>13</xdr:col>
      <xdr:colOff>752474</xdr:colOff>
      <xdr:row>9</xdr:row>
      <xdr:rowOff>123824</xdr:rowOff>
    </xdr:to>
    <xdr:sp macro="" textlink="">
      <xdr:nvSpPr>
        <xdr:cNvPr id="10" name="Line 11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ShapeType="1"/>
        </xdr:cNvSpPr>
      </xdr:nvSpPr>
      <xdr:spPr bwMode="auto">
        <a:xfrm flipH="1" flipV="1">
          <a:off x="10820399" y="1695449"/>
          <a:ext cx="4067175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1266825</xdr:colOff>
      <xdr:row>19</xdr:row>
      <xdr:rowOff>504824</xdr:rowOff>
    </xdr:from>
    <xdr:to>
      <xdr:col>5</xdr:col>
      <xdr:colOff>457200</xdr:colOff>
      <xdr:row>23</xdr:row>
      <xdr:rowOff>190499</xdr:rowOff>
    </xdr:to>
    <xdr:sp macro="" textlink="">
      <xdr:nvSpPr>
        <xdr:cNvPr id="12" name="Line 113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3381375" y="6086474"/>
          <a:ext cx="1743075" cy="1419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493940</xdr:colOff>
      <xdr:row>20</xdr:row>
      <xdr:rowOff>9525</xdr:rowOff>
    </xdr:from>
    <xdr:to>
      <xdr:col>5</xdr:col>
      <xdr:colOff>493940</xdr:colOff>
      <xdr:row>23</xdr:row>
      <xdr:rowOff>161925</xdr:rowOff>
    </xdr:to>
    <xdr:sp macro="" textlink="">
      <xdr:nvSpPr>
        <xdr:cNvPr id="13" name="Line 114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ShapeType="1"/>
        </xdr:cNvSpPr>
      </xdr:nvSpPr>
      <xdr:spPr bwMode="auto">
        <a:xfrm flipV="1">
          <a:off x="4970690" y="5588454"/>
          <a:ext cx="0" cy="92800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593271</xdr:colOff>
      <xdr:row>20</xdr:row>
      <xdr:rowOff>61232</xdr:rowOff>
    </xdr:from>
    <xdr:to>
      <xdr:col>7</xdr:col>
      <xdr:colOff>110217</xdr:colOff>
      <xdr:row>23</xdr:row>
      <xdr:rowOff>213632</xdr:rowOff>
    </xdr:to>
    <xdr:sp macro="" textlink="">
      <xdr:nvSpPr>
        <xdr:cNvPr id="14" name="Line 115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ShapeType="1"/>
        </xdr:cNvSpPr>
      </xdr:nvSpPr>
      <xdr:spPr bwMode="auto">
        <a:xfrm flipV="1">
          <a:off x="5260521" y="6500132"/>
          <a:ext cx="1993446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681718</xdr:colOff>
      <xdr:row>20</xdr:row>
      <xdr:rowOff>51707</xdr:rowOff>
    </xdr:from>
    <xdr:to>
      <xdr:col>9</xdr:col>
      <xdr:colOff>224518</xdr:colOff>
      <xdr:row>23</xdr:row>
      <xdr:rowOff>213632</xdr:rowOff>
    </xdr:to>
    <xdr:sp macro="" textlink="">
      <xdr:nvSpPr>
        <xdr:cNvPr id="15" name="Line 116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ShapeType="1"/>
        </xdr:cNvSpPr>
      </xdr:nvSpPr>
      <xdr:spPr bwMode="auto">
        <a:xfrm flipV="1">
          <a:off x="5348968" y="6490607"/>
          <a:ext cx="4972050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466725</xdr:colOff>
      <xdr:row>11</xdr:row>
      <xdr:rowOff>0</xdr:rowOff>
    </xdr:from>
    <xdr:to>
      <xdr:col>4</xdr:col>
      <xdr:colOff>409575</xdr:colOff>
      <xdr:row>19</xdr:row>
      <xdr:rowOff>0</xdr:rowOff>
    </xdr:to>
    <xdr:sp macro="" textlink="">
      <xdr:nvSpPr>
        <xdr:cNvPr id="22" name="Line 124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ShapeType="1"/>
        </xdr:cNvSpPr>
      </xdr:nvSpPr>
      <xdr:spPr bwMode="auto">
        <a:xfrm flipV="1">
          <a:off x="2562225" y="3038475"/>
          <a:ext cx="1047750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542925</xdr:colOff>
      <xdr:row>11</xdr:row>
      <xdr:rowOff>0</xdr:rowOff>
    </xdr:from>
    <xdr:to>
      <xdr:col>5</xdr:col>
      <xdr:colOff>561975</xdr:colOff>
      <xdr:row>19</xdr:row>
      <xdr:rowOff>0</xdr:rowOff>
    </xdr:to>
    <xdr:sp macro="" textlink="">
      <xdr:nvSpPr>
        <xdr:cNvPr id="23" name="Line 125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ShapeType="1"/>
        </xdr:cNvSpPr>
      </xdr:nvSpPr>
      <xdr:spPr bwMode="auto">
        <a:xfrm flipH="1" flipV="1">
          <a:off x="3743325" y="3038475"/>
          <a:ext cx="1066800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11</xdr:row>
      <xdr:rowOff>0</xdr:rowOff>
    </xdr:from>
    <xdr:to>
      <xdr:col>7</xdr:col>
      <xdr:colOff>619125</xdr:colOff>
      <xdr:row>18</xdr:row>
      <xdr:rowOff>152400</xdr:rowOff>
    </xdr:to>
    <xdr:sp macro="" textlink="">
      <xdr:nvSpPr>
        <xdr:cNvPr id="24" name="Line 126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ShapeType="1"/>
        </xdr:cNvSpPr>
      </xdr:nvSpPr>
      <xdr:spPr bwMode="auto">
        <a:xfrm flipH="1" flipV="1">
          <a:off x="4276725" y="3038475"/>
          <a:ext cx="2857500" cy="161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1076325</xdr:colOff>
      <xdr:row>12</xdr:row>
      <xdr:rowOff>0</xdr:rowOff>
    </xdr:from>
    <xdr:to>
      <xdr:col>13</xdr:col>
      <xdr:colOff>504825</xdr:colOff>
      <xdr:row>24</xdr:row>
      <xdr:rowOff>0</xdr:rowOff>
    </xdr:to>
    <xdr:sp macro="" textlink="">
      <xdr:nvSpPr>
        <xdr:cNvPr id="25" name="Line 128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ShapeType="1"/>
        </xdr:cNvSpPr>
      </xdr:nvSpPr>
      <xdr:spPr bwMode="auto">
        <a:xfrm flipV="1">
          <a:off x="12458700" y="3048000"/>
          <a:ext cx="1666875" cy="3276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819150</xdr:colOff>
      <xdr:row>24</xdr:row>
      <xdr:rowOff>857250</xdr:rowOff>
    </xdr:from>
    <xdr:to>
      <xdr:col>10</xdr:col>
      <xdr:colOff>1066800</xdr:colOff>
      <xdr:row>28</xdr:row>
      <xdr:rowOff>400050</xdr:rowOff>
    </xdr:to>
    <xdr:sp macro="" textlink="">
      <xdr:nvSpPr>
        <xdr:cNvPr id="28" name="Line 13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ShapeType="1"/>
        </xdr:cNvSpPr>
      </xdr:nvSpPr>
      <xdr:spPr bwMode="auto">
        <a:xfrm flipV="1">
          <a:off x="7677150" y="7943850"/>
          <a:ext cx="4400550" cy="3028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367394</xdr:colOff>
      <xdr:row>12</xdr:row>
      <xdr:rowOff>81641</xdr:rowOff>
    </xdr:from>
    <xdr:to>
      <xdr:col>11</xdr:col>
      <xdr:colOff>525237</xdr:colOff>
      <xdr:row>23</xdr:row>
      <xdr:rowOff>149677</xdr:rowOff>
    </xdr:to>
    <xdr:sp macro="" textlink="">
      <xdr:nvSpPr>
        <xdr:cNvPr id="34" name="Line 128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ShapeType="1"/>
        </xdr:cNvSpPr>
      </xdr:nvSpPr>
      <xdr:spPr bwMode="auto">
        <a:xfrm flipH="1" flipV="1">
          <a:off x="9688287" y="3184070"/>
          <a:ext cx="2770414" cy="332014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27214</xdr:colOff>
      <xdr:row>10</xdr:row>
      <xdr:rowOff>340179</xdr:rowOff>
    </xdr:from>
    <xdr:to>
      <xdr:col>9</xdr:col>
      <xdr:colOff>367393</xdr:colOff>
      <xdr:row>12</xdr:row>
      <xdr:rowOff>108857</xdr:rowOff>
    </xdr:to>
    <xdr:sp macro="" textlink="">
      <xdr:nvSpPr>
        <xdr:cNvPr id="35" name="Line 128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ShapeType="1"/>
        </xdr:cNvSpPr>
      </xdr:nvSpPr>
      <xdr:spPr bwMode="auto">
        <a:xfrm flipH="1" flipV="1">
          <a:off x="4572000" y="2830286"/>
          <a:ext cx="5116286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598712</xdr:colOff>
      <xdr:row>25</xdr:row>
      <xdr:rowOff>13606</xdr:rowOff>
    </xdr:from>
    <xdr:to>
      <xdr:col>7</xdr:col>
      <xdr:colOff>476249</xdr:colOff>
      <xdr:row>28</xdr:row>
      <xdr:rowOff>380999</xdr:rowOff>
    </xdr:to>
    <xdr:sp macro="" textlink="">
      <xdr:nvSpPr>
        <xdr:cNvPr id="36" name="Line 13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ShapeType="1"/>
        </xdr:cNvSpPr>
      </xdr:nvSpPr>
      <xdr:spPr bwMode="auto">
        <a:xfrm flipH="1" flipV="1">
          <a:off x="5170712" y="8090806"/>
          <a:ext cx="2163537" cy="286294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967468</xdr:colOff>
      <xdr:row>20</xdr:row>
      <xdr:rowOff>19050</xdr:rowOff>
    </xdr:from>
    <xdr:to>
      <xdr:col>13</xdr:col>
      <xdr:colOff>571500</xdr:colOff>
      <xdr:row>23</xdr:row>
      <xdr:rowOff>194582</xdr:rowOff>
    </xdr:to>
    <xdr:sp macro="" textlink="">
      <xdr:nvSpPr>
        <xdr:cNvPr id="38" name="Line 116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ShapeType="1"/>
        </xdr:cNvSpPr>
      </xdr:nvSpPr>
      <xdr:spPr bwMode="auto">
        <a:xfrm flipV="1">
          <a:off x="5539468" y="6115050"/>
          <a:ext cx="9357632" cy="9565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1485898</xdr:colOff>
      <xdr:row>6</xdr:row>
      <xdr:rowOff>419098</xdr:rowOff>
    </xdr:from>
    <xdr:to>
      <xdr:col>13</xdr:col>
      <xdr:colOff>552449</xdr:colOff>
      <xdr:row>18</xdr:row>
      <xdr:rowOff>114299</xdr:rowOff>
    </xdr:to>
    <xdr:sp macro="" textlink="">
      <xdr:nvSpPr>
        <xdr:cNvPr id="39" name="Line 11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ShapeType="1"/>
        </xdr:cNvSpPr>
      </xdr:nvSpPr>
      <xdr:spPr bwMode="auto">
        <a:xfrm flipH="1" flipV="1">
          <a:off x="11087098" y="2133598"/>
          <a:ext cx="4114801" cy="30099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695325</xdr:colOff>
      <xdr:row>7</xdr:row>
      <xdr:rowOff>95250</xdr:rowOff>
    </xdr:from>
    <xdr:to>
      <xdr:col>9</xdr:col>
      <xdr:colOff>742951</xdr:colOff>
      <xdr:row>18</xdr:row>
      <xdr:rowOff>180974</xdr:rowOff>
    </xdr:to>
    <xdr:sp macro="" textlink="">
      <xdr:nvSpPr>
        <xdr:cNvPr id="42" name="Line 11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ShapeType="1"/>
        </xdr:cNvSpPr>
      </xdr:nvSpPr>
      <xdr:spPr bwMode="auto">
        <a:xfrm flipV="1">
          <a:off x="10296525" y="2381250"/>
          <a:ext cx="47626" cy="28289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891268</xdr:colOff>
      <xdr:row>20</xdr:row>
      <xdr:rowOff>19050</xdr:rowOff>
    </xdr:from>
    <xdr:to>
      <xdr:col>9</xdr:col>
      <xdr:colOff>685800</xdr:colOff>
      <xdr:row>23</xdr:row>
      <xdr:rowOff>232682</xdr:rowOff>
    </xdr:to>
    <xdr:sp macro="" textlink="">
      <xdr:nvSpPr>
        <xdr:cNvPr id="26" name="Line 11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ShapeType="1"/>
        </xdr:cNvSpPr>
      </xdr:nvSpPr>
      <xdr:spPr bwMode="auto">
        <a:xfrm flipV="1">
          <a:off x="8035018" y="6457950"/>
          <a:ext cx="2747282" cy="10899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781050</xdr:colOff>
      <xdr:row>25</xdr:row>
      <xdr:rowOff>266700</xdr:rowOff>
    </xdr:from>
    <xdr:to>
      <xdr:col>11</xdr:col>
      <xdr:colOff>742950</xdr:colOff>
      <xdr:row>25</xdr:row>
      <xdr:rowOff>285750</xdr:rowOff>
    </xdr:to>
    <xdr:cxnSp macro="">
      <xdr:nvCxnSpPr>
        <xdr:cNvPr id="40" name="39 Conector recto de flecha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CxnSpPr/>
      </xdr:nvCxnSpPr>
      <xdr:spPr>
        <a:xfrm flipH="1">
          <a:off x="5448300" y="8820150"/>
          <a:ext cx="813435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819150</xdr:colOff>
      <xdr:row>25</xdr:row>
      <xdr:rowOff>0</xdr:rowOff>
    </xdr:from>
    <xdr:to>
      <xdr:col>5</xdr:col>
      <xdr:colOff>819150</xdr:colOff>
      <xdr:row>25</xdr:row>
      <xdr:rowOff>247650</xdr:rowOff>
    </xdr:to>
    <xdr:cxnSp macro="">
      <xdr:nvCxnSpPr>
        <xdr:cNvPr id="44" name="43 Conector recto de flecha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CxnSpPr/>
      </xdr:nvCxnSpPr>
      <xdr:spPr>
        <a:xfrm flipV="1">
          <a:off x="5486400" y="8553450"/>
          <a:ext cx="0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819150</xdr:colOff>
      <xdr:row>25</xdr:row>
      <xdr:rowOff>57150</xdr:rowOff>
    </xdr:from>
    <xdr:to>
      <xdr:col>7</xdr:col>
      <xdr:colOff>819150</xdr:colOff>
      <xdr:row>25</xdr:row>
      <xdr:rowOff>304800</xdr:rowOff>
    </xdr:to>
    <xdr:cxnSp macro="">
      <xdr:nvCxnSpPr>
        <xdr:cNvPr id="46" name="45 Conector recto de flecha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CxnSpPr/>
      </xdr:nvCxnSpPr>
      <xdr:spPr>
        <a:xfrm flipV="1">
          <a:off x="8096250" y="8610600"/>
          <a:ext cx="0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762000</xdr:colOff>
      <xdr:row>25</xdr:row>
      <xdr:rowOff>19050</xdr:rowOff>
    </xdr:from>
    <xdr:to>
      <xdr:col>11</xdr:col>
      <xdr:colOff>762000</xdr:colOff>
      <xdr:row>25</xdr:row>
      <xdr:rowOff>266700</xdr:rowOff>
    </xdr:to>
    <xdr:cxnSp macro="">
      <xdr:nvCxnSpPr>
        <xdr:cNvPr id="48" name="47 Conector recto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CxnSpPr/>
      </xdr:nvCxnSpPr>
      <xdr:spPr>
        <a:xfrm>
          <a:off x="13601700" y="8572500"/>
          <a:ext cx="0" cy="247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895350</xdr:colOff>
      <xdr:row>7</xdr:row>
      <xdr:rowOff>114300</xdr:rowOff>
    </xdr:from>
    <xdr:to>
      <xdr:col>11</xdr:col>
      <xdr:colOff>819150</xdr:colOff>
      <xdr:row>23</xdr:row>
      <xdr:rowOff>190500</xdr:rowOff>
    </xdr:to>
    <xdr:sp macro="" textlink="">
      <xdr:nvSpPr>
        <xdr:cNvPr id="49" name="Line 12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ShapeType="1"/>
        </xdr:cNvSpPr>
      </xdr:nvSpPr>
      <xdr:spPr bwMode="auto">
        <a:xfrm flipH="1" flipV="1">
          <a:off x="11125200" y="2400300"/>
          <a:ext cx="2533650" cy="510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590549</xdr:colOff>
      <xdr:row>25</xdr:row>
      <xdr:rowOff>95249</xdr:rowOff>
    </xdr:from>
    <xdr:to>
      <xdr:col>7</xdr:col>
      <xdr:colOff>609598</xdr:colOff>
      <xdr:row>29</xdr:row>
      <xdr:rowOff>19048</xdr:rowOff>
    </xdr:to>
    <xdr:sp macro="" textlink="">
      <xdr:nvSpPr>
        <xdr:cNvPr id="50" name="Line 13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ShapeType="1"/>
        </xdr:cNvSpPr>
      </xdr:nvSpPr>
      <xdr:spPr bwMode="auto">
        <a:xfrm flipH="1" flipV="1">
          <a:off x="7867649" y="8648699"/>
          <a:ext cx="19049" cy="13144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29</xdr:row>
      <xdr:rowOff>590550</xdr:rowOff>
    </xdr:from>
    <xdr:to>
      <xdr:col>6</xdr:col>
      <xdr:colOff>1028700</xdr:colOff>
      <xdr:row>29</xdr:row>
      <xdr:rowOff>590550</xdr:rowOff>
    </xdr:to>
    <xdr:cxnSp macro="">
      <xdr:nvCxnSpPr>
        <xdr:cNvPr id="52" name="51 Conector recto de flecha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CxnSpPr/>
      </xdr:nvCxnSpPr>
      <xdr:spPr>
        <a:xfrm>
          <a:off x="6229350" y="10534650"/>
          <a:ext cx="9715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0</xdr:rowOff>
    </xdr:from>
    <xdr:to>
      <xdr:col>14</xdr:col>
      <xdr:colOff>0</xdr:colOff>
      <xdr:row>28</xdr:row>
      <xdr:rowOff>257175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697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oberto\CEPCES\Tablas%20Modelo%20CEPC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ces"/>
      <sheetName val="Prioridades"/>
      <sheetName val="Variables"/>
      <sheetName val="Psicográfico"/>
    </sheetNames>
    <sheetDataSet>
      <sheetData sheetId="0"/>
      <sheetData sheetId="1">
        <row r="14">
          <cell r="I14">
            <v>0.2807017543859649</v>
          </cell>
        </row>
        <row r="15">
          <cell r="I15">
            <v>0.2807017543859649</v>
          </cell>
        </row>
        <row r="16">
          <cell r="I16">
            <v>0.14035087719298245</v>
          </cell>
        </row>
        <row r="17">
          <cell r="I17">
            <v>0.17543859649122806</v>
          </cell>
        </row>
        <row r="18">
          <cell r="I18">
            <v>0.12280701754385964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59"/>
  <sheetViews>
    <sheetView tabSelected="1" zoomScale="70" zoomScaleNormal="70" workbookViewId="0">
      <selection activeCell="A2" sqref="A2"/>
    </sheetView>
  </sheetViews>
  <sheetFormatPr baseColWidth="10" defaultColWidth="11.44140625" defaultRowHeight="14.4" x14ac:dyDescent="0.3"/>
  <cols>
    <col min="1" max="1" width="11.44140625" style="107"/>
    <col min="2" max="2" width="8.33203125" style="112" customWidth="1"/>
    <col min="3" max="3" width="22.33203125" style="107" customWidth="1"/>
    <col min="4" max="7" width="19.5546875" style="107" customWidth="1"/>
    <col min="8" max="8" width="18.6640625" style="107" customWidth="1"/>
    <col min="9" max="16384" width="11.44140625" style="107"/>
  </cols>
  <sheetData>
    <row r="2" spans="2:12" ht="21" x14ac:dyDescent="0.4">
      <c r="B2" s="129" t="s">
        <v>116</v>
      </c>
    </row>
    <row r="4" spans="2:12" ht="15" thickBot="1" x14ac:dyDescent="0.35"/>
    <row r="5" spans="2:12" ht="67.5" customHeight="1" thickBot="1" x14ac:dyDescent="0.35">
      <c r="B5" s="304" t="s">
        <v>402</v>
      </c>
      <c r="C5" s="305"/>
      <c r="D5" s="173" t="s">
        <v>109</v>
      </c>
      <c r="E5" s="174" t="s">
        <v>110</v>
      </c>
      <c r="F5" s="174" t="s">
        <v>111</v>
      </c>
      <c r="G5" s="175" t="s">
        <v>112</v>
      </c>
    </row>
    <row r="6" spans="2:12" ht="24.75" customHeight="1" x14ac:dyDescent="0.3">
      <c r="B6" s="130">
        <v>1</v>
      </c>
      <c r="C6" s="170" t="s">
        <v>113</v>
      </c>
      <c r="D6" s="300" t="s">
        <v>22</v>
      </c>
      <c r="E6" s="298" t="s">
        <v>23</v>
      </c>
      <c r="F6" s="296" t="s">
        <v>24</v>
      </c>
      <c r="G6" s="176"/>
    </row>
    <row r="7" spans="2:12" ht="24.75" customHeight="1" x14ac:dyDescent="0.3">
      <c r="B7" s="131">
        <v>2</v>
      </c>
      <c r="C7" s="171" t="s">
        <v>114</v>
      </c>
      <c r="D7" s="301"/>
      <c r="E7" s="299"/>
      <c r="F7" s="297"/>
      <c r="G7" s="303" t="s">
        <v>25</v>
      </c>
    </row>
    <row r="8" spans="2:12" ht="24.75" customHeight="1" x14ac:dyDescent="0.3">
      <c r="B8" s="131">
        <v>3</v>
      </c>
      <c r="C8" s="171" t="s">
        <v>115</v>
      </c>
      <c r="D8" s="132"/>
      <c r="E8" s="299"/>
      <c r="F8" s="297"/>
      <c r="G8" s="303"/>
    </row>
    <row r="9" spans="2:12" ht="24.75" customHeight="1" thickBot="1" x14ac:dyDescent="0.35">
      <c r="B9" s="133">
        <v>4</v>
      </c>
      <c r="C9" s="172" t="s">
        <v>129</v>
      </c>
      <c r="D9" s="134"/>
      <c r="E9" s="302" t="s">
        <v>61</v>
      </c>
      <c r="F9" s="302"/>
      <c r="G9" s="177"/>
    </row>
    <row r="11" spans="2:12" ht="18.600000000000001" thickBot="1" x14ac:dyDescent="0.35">
      <c r="C11" s="135" t="s">
        <v>121</v>
      </c>
      <c r="D11" s="136" t="s">
        <v>26</v>
      </c>
    </row>
    <row r="12" spans="2:12" ht="23.25" customHeight="1" thickBot="1" x14ac:dyDescent="0.35">
      <c r="B12" s="137" t="s">
        <v>27</v>
      </c>
      <c r="C12" s="178" t="s">
        <v>53</v>
      </c>
      <c r="D12" s="24" t="s">
        <v>22</v>
      </c>
      <c r="E12" s="25" t="s">
        <v>23</v>
      </c>
      <c r="F12" s="165" t="s">
        <v>24</v>
      </c>
      <c r="G12" s="26" t="s">
        <v>25</v>
      </c>
      <c r="H12" s="182" t="s">
        <v>61</v>
      </c>
    </row>
    <row r="13" spans="2:12" ht="18" x14ac:dyDescent="0.3">
      <c r="B13" s="141">
        <v>0.3</v>
      </c>
      <c r="C13" s="142" t="s">
        <v>28</v>
      </c>
      <c r="D13" s="179">
        <v>3</v>
      </c>
      <c r="E13" s="180">
        <v>8</v>
      </c>
      <c r="F13" s="180">
        <v>7</v>
      </c>
      <c r="G13" s="180">
        <v>2</v>
      </c>
      <c r="H13" s="181">
        <v>5</v>
      </c>
      <c r="L13" s="107" t="s">
        <v>52</v>
      </c>
    </row>
    <row r="14" spans="2:12" ht="18" x14ac:dyDescent="0.3">
      <c r="B14" s="146">
        <v>0.2</v>
      </c>
      <c r="C14" s="147" t="s">
        <v>29</v>
      </c>
      <c r="D14" s="148">
        <v>7</v>
      </c>
      <c r="E14" s="149">
        <v>5</v>
      </c>
      <c r="F14" s="149">
        <v>7</v>
      </c>
      <c r="G14" s="149">
        <v>5</v>
      </c>
      <c r="H14" s="150">
        <v>7</v>
      </c>
      <c r="L14" s="107" t="s">
        <v>54</v>
      </c>
    </row>
    <row r="15" spans="2:12" ht="18" x14ac:dyDescent="0.3">
      <c r="B15" s="146">
        <v>0.3</v>
      </c>
      <c r="C15" s="147" t="s">
        <v>30</v>
      </c>
      <c r="D15" s="148">
        <v>9</v>
      </c>
      <c r="E15" s="149">
        <v>7</v>
      </c>
      <c r="F15" s="149">
        <v>7</v>
      </c>
      <c r="G15" s="149">
        <v>7</v>
      </c>
      <c r="H15" s="150">
        <v>1</v>
      </c>
    </row>
    <row r="16" spans="2:12" ht="18.600000000000001" thickBot="1" x14ac:dyDescent="0.35">
      <c r="B16" s="151">
        <v>0.2</v>
      </c>
      <c r="C16" s="152" t="s">
        <v>31</v>
      </c>
      <c r="D16" s="159">
        <v>4</v>
      </c>
      <c r="E16" s="160">
        <v>6</v>
      </c>
      <c r="F16" s="160">
        <v>4</v>
      </c>
      <c r="G16" s="160">
        <v>5</v>
      </c>
      <c r="H16" s="161">
        <v>2</v>
      </c>
    </row>
    <row r="17" spans="2:8" ht="21" customHeight="1" thickBot="1" x14ac:dyDescent="0.35">
      <c r="B17" s="306" t="s">
        <v>32</v>
      </c>
      <c r="C17" s="307"/>
      <c r="D17" s="153">
        <f>+D13*$B$13+D14*$B$14+D15*$B$15+D16*$B$16</f>
        <v>5.8</v>
      </c>
      <c r="E17" s="154">
        <f>+E13*$B$13+E14*$B$14+E15*$B$15+E16*$B$16</f>
        <v>6.7</v>
      </c>
      <c r="F17" s="154">
        <f>+F13*$B$13+F14*$B$14+F15*$B$15+F16*$B$16</f>
        <v>6.3999999999999995</v>
      </c>
      <c r="G17" s="154">
        <f>+G13*$B$13+G14*$B$14+G15*$B$15+G16*$B$16</f>
        <v>4.7</v>
      </c>
      <c r="H17" s="155">
        <f>+H13*$B$13+H14*$B$14+H15*$B$15+H16*$B$16</f>
        <v>3.6</v>
      </c>
    </row>
    <row r="20" spans="2:8" ht="18.600000000000001" thickBot="1" x14ac:dyDescent="0.35">
      <c r="C20" s="135" t="s">
        <v>120</v>
      </c>
    </row>
    <row r="21" spans="2:8" ht="23.25" customHeight="1" thickBot="1" x14ac:dyDescent="0.35">
      <c r="B21" s="137" t="s">
        <v>27</v>
      </c>
      <c r="C21" s="183" t="s">
        <v>22</v>
      </c>
      <c r="D21" s="138" t="s">
        <v>4</v>
      </c>
      <c r="E21" s="139" t="s">
        <v>117</v>
      </c>
      <c r="F21" s="139" t="s">
        <v>119</v>
      </c>
      <c r="G21" s="140" t="s">
        <v>118</v>
      </c>
    </row>
    <row r="22" spans="2:8" ht="18" x14ac:dyDescent="0.3">
      <c r="B22" s="146">
        <v>0.3</v>
      </c>
      <c r="C22" s="184" t="s">
        <v>122</v>
      </c>
      <c r="D22" s="143">
        <v>7</v>
      </c>
      <c r="E22" s="144">
        <v>4</v>
      </c>
      <c r="F22" s="144">
        <v>6</v>
      </c>
      <c r="G22" s="145">
        <v>5</v>
      </c>
    </row>
    <row r="23" spans="2:8" ht="18" x14ac:dyDescent="0.3">
      <c r="B23" s="146">
        <v>0.2</v>
      </c>
      <c r="C23" s="185" t="s">
        <v>123</v>
      </c>
      <c r="D23" s="148">
        <v>4</v>
      </c>
      <c r="E23" s="149">
        <v>4</v>
      </c>
      <c r="F23" s="149">
        <v>6</v>
      </c>
      <c r="G23" s="150">
        <v>5</v>
      </c>
    </row>
    <row r="24" spans="2:8" ht="18" x14ac:dyDescent="0.3">
      <c r="B24" s="146">
        <v>0.35</v>
      </c>
      <c r="C24" s="185" t="s">
        <v>124</v>
      </c>
      <c r="D24" s="148">
        <v>5</v>
      </c>
      <c r="E24" s="149">
        <v>6</v>
      </c>
      <c r="F24" s="149">
        <v>6</v>
      </c>
      <c r="G24" s="150">
        <v>6</v>
      </c>
    </row>
    <row r="25" spans="2:8" ht="18.600000000000001" thickBot="1" x14ac:dyDescent="0.35">
      <c r="B25" s="151">
        <v>0.15</v>
      </c>
      <c r="C25" s="186" t="s">
        <v>125</v>
      </c>
      <c r="D25" s="159">
        <v>5</v>
      </c>
      <c r="E25" s="160">
        <v>6</v>
      </c>
      <c r="F25" s="160">
        <v>4</v>
      </c>
      <c r="G25" s="161">
        <v>5</v>
      </c>
    </row>
    <row r="26" spans="2:8" ht="16.2" thickBot="1" x14ac:dyDescent="0.35">
      <c r="B26" s="294" t="s">
        <v>33</v>
      </c>
      <c r="C26" s="308"/>
      <c r="D26" s="162">
        <f>+D22*$B$22+D23*$B$23+D24*$B$24+D25*$B$25</f>
        <v>5.4</v>
      </c>
      <c r="E26" s="163">
        <f t="shared" ref="E26:F26" si="0">+E22*$B$22+E23*$B$23+E24*$B$24+E25*$B$25</f>
        <v>5</v>
      </c>
      <c r="F26" s="163">
        <f t="shared" si="0"/>
        <v>5.6999999999999993</v>
      </c>
      <c r="G26" s="164">
        <f>+G22*$B$22+G23*$B$23+G24*$B$24+G25*$B$25</f>
        <v>5.35</v>
      </c>
    </row>
    <row r="27" spans="2:8" x14ac:dyDescent="0.3">
      <c r="B27" s="107"/>
    </row>
    <row r="28" spans="2:8" ht="18.600000000000001" thickBot="1" x14ac:dyDescent="0.35">
      <c r="B28" s="107"/>
      <c r="C28" s="135" t="s">
        <v>33</v>
      </c>
    </row>
    <row r="29" spans="2:8" ht="23.25" customHeight="1" thickBot="1" x14ac:dyDescent="0.35">
      <c r="B29" s="137" t="s">
        <v>27</v>
      </c>
      <c r="C29" s="27" t="s">
        <v>23</v>
      </c>
      <c r="D29" s="138" t="s">
        <v>4</v>
      </c>
      <c r="E29" s="139" t="s">
        <v>117</v>
      </c>
      <c r="F29" s="139" t="s">
        <v>119</v>
      </c>
      <c r="G29" s="140" t="s">
        <v>118</v>
      </c>
    </row>
    <row r="30" spans="2:8" ht="18" x14ac:dyDescent="0.3">
      <c r="B30" s="141">
        <v>0.3</v>
      </c>
      <c r="C30" s="156" t="s">
        <v>122</v>
      </c>
      <c r="D30" s="143">
        <v>7</v>
      </c>
      <c r="E30" s="144">
        <v>3</v>
      </c>
      <c r="F30" s="144">
        <v>5</v>
      </c>
      <c r="G30" s="145">
        <v>4</v>
      </c>
    </row>
    <row r="31" spans="2:8" ht="18" x14ac:dyDescent="0.3">
      <c r="B31" s="146">
        <v>0.2</v>
      </c>
      <c r="C31" s="157" t="s">
        <v>123</v>
      </c>
      <c r="D31" s="148">
        <v>5</v>
      </c>
      <c r="E31" s="149">
        <v>7</v>
      </c>
      <c r="F31" s="149">
        <v>7</v>
      </c>
      <c r="G31" s="150">
        <v>7</v>
      </c>
    </row>
    <row r="32" spans="2:8" ht="18" x14ac:dyDescent="0.3">
      <c r="B32" s="146">
        <v>0.15</v>
      </c>
      <c r="C32" s="157" t="s">
        <v>124</v>
      </c>
      <c r="D32" s="148">
        <v>5</v>
      </c>
      <c r="E32" s="149">
        <v>7</v>
      </c>
      <c r="F32" s="149">
        <v>8</v>
      </c>
      <c r="G32" s="150">
        <v>8</v>
      </c>
    </row>
    <row r="33" spans="2:7" ht="18.600000000000001" thickBot="1" x14ac:dyDescent="0.35">
      <c r="B33" s="151">
        <v>0.35</v>
      </c>
      <c r="C33" s="158" t="s">
        <v>125</v>
      </c>
      <c r="D33" s="159">
        <v>7</v>
      </c>
      <c r="E33" s="160">
        <v>5</v>
      </c>
      <c r="F33" s="160">
        <v>7</v>
      </c>
      <c r="G33" s="161">
        <v>6</v>
      </c>
    </row>
    <row r="34" spans="2:7" ht="16.2" thickBot="1" x14ac:dyDescent="0.35">
      <c r="B34" s="294" t="s">
        <v>33</v>
      </c>
      <c r="C34" s="295"/>
      <c r="D34" s="162">
        <f>+D30*$B$30+D31*$B$31+D32*$B$32+D33*$B$33</f>
        <v>6.3</v>
      </c>
      <c r="E34" s="163">
        <f t="shared" ref="E34:F34" si="1">+E30*$B$30+E31*$B$31+E32*$B$32+E33*$B$33</f>
        <v>5.0999999999999996</v>
      </c>
      <c r="F34" s="163">
        <f t="shared" si="1"/>
        <v>6.5500000000000007</v>
      </c>
      <c r="G34" s="164">
        <f>+G30*$B$30+G31*$B$31+G32*$B$32+G33*$B$33</f>
        <v>5.8999999999999995</v>
      </c>
    </row>
    <row r="36" spans="2:7" ht="18.600000000000001" thickBot="1" x14ac:dyDescent="0.35">
      <c r="C36" s="135" t="s">
        <v>33</v>
      </c>
    </row>
    <row r="37" spans="2:7" ht="23.25" customHeight="1" thickBot="1" x14ac:dyDescent="0.35">
      <c r="B37" s="137" t="s">
        <v>27</v>
      </c>
      <c r="C37" s="167" t="s">
        <v>24</v>
      </c>
      <c r="D37" s="138" t="s">
        <v>4</v>
      </c>
      <c r="E37" s="139" t="s">
        <v>117</v>
      </c>
      <c r="F37" s="139" t="s">
        <v>119</v>
      </c>
      <c r="G37" s="140" t="s">
        <v>118</v>
      </c>
    </row>
    <row r="38" spans="2:7" ht="18" x14ac:dyDescent="0.3">
      <c r="B38" s="141">
        <v>0.4</v>
      </c>
      <c r="C38" s="156" t="s">
        <v>122</v>
      </c>
      <c r="D38" s="143">
        <v>5</v>
      </c>
      <c r="E38" s="144">
        <v>3</v>
      </c>
      <c r="F38" s="144">
        <v>5</v>
      </c>
      <c r="G38" s="145">
        <v>4</v>
      </c>
    </row>
    <row r="39" spans="2:7" ht="18" x14ac:dyDescent="0.3">
      <c r="B39" s="146">
        <v>0.2</v>
      </c>
      <c r="C39" s="157" t="s">
        <v>123</v>
      </c>
      <c r="D39" s="148">
        <v>5</v>
      </c>
      <c r="E39" s="149">
        <v>7</v>
      </c>
      <c r="F39" s="149">
        <v>7</v>
      </c>
      <c r="G39" s="150">
        <v>7</v>
      </c>
    </row>
    <row r="40" spans="2:7" ht="18" x14ac:dyDescent="0.3">
      <c r="B40" s="146">
        <v>0.2</v>
      </c>
      <c r="C40" s="157" t="s">
        <v>124</v>
      </c>
      <c r="D40" s="148">
        <v>7</v>
      </c>
      <c r="E40" s="149">
        <v>7</v>
      </c>
      <c r="F40" s="149">
        <v>8</v>
      </c>
      <c r="G40" s="150">
        <v>8</v>
      </c>
    </row>
    <row r="41" spans="2:7" ht="18.600000000000001" thickBot="1" x14ac:dyDescent="0.35">
      <c r="B41" s="151">
        <v>0.2</v>
      </c>
      <c r="C41" s="158" t="s">
        <v>125</v>
      </c>
      <c r="D41" s="159">
        <v>5</v>
      </c>
      <c r="E41" s="160">
        <v>5</v>
      </c>
      <c r="F41" s="160">
        <v>7</v>
      </c>
      <c r="G41" s="161">
        <v>6</v>
      </c>
    </row>
    <row r="42" spans="2:7" ht="16.2" thickBot="1" x14ac:dyDescent="0.35">
      <c r="B42" s="294" t="s">
        <v>33</v>
      </c>
      <c r="C42" s="295"/>
      <c r="D42" s="162">
        <f>+D38*$B$38+D39*$B$39+D40*$B$40+D41*$B$41</f>
        <v>5.4</v>
      </c>
      <c r="E42" s="163">
        <f t="shared" ref="E42:F42" si="2">+E38*$B$38+E39*$B$39+E40*$B$40+E41*$B$41</f>
        <v>5.0000000000000009</v>
      </c>
      <c r="F42" s="163">
        <f t="shared" si="2"/>
        <v>6.4</v>
      </c>
      <c r="G42" s="164">
        <f>+G38*$B$38+G39*$B$39+G40*$B$40+G41*$B$41</f>
        <v>5.8</v>
      </c>
    </row>
    <row r="44" spans="2:7" ht="18.600000000000001" thickBot="1" x14ac:dyDescent="0.35">
      <c r="C44" s="135" t="s">
        <v>33</v>
      </c>
    </row>
    <row r="45" spans="2:7" ht="23.25" customHeight="1" thickBot="1" x14ac:dyDescent="0.35">
      <c r="B45" s="137" t="s">
        <v>27</v>
      </c>
      <c r="C45" s="166" t="s">
        <v>25</v>
      </c>
      <c r="D45" s="138" t="s">
        <v>4</v>
      </c>
      <c r="E45" s="139" t="s">
        <v>117</v>
      </c>
      <c r="F45" s="139" t="s">
        <v>119</v>
      </c>
      <c r="G45" s="140" t="s">
        <v>118</v>
      </c>
    </row>
    <row r="46" spans="2:7" ht="18" x14ac:dyDescent="0.3">
      <c r="B46" s="141">
        <v>0.5</v>
      </c>
      <c r="C46" s="156" t="s">
        <v>122</v>
      </c>
      <c r="D46" s="143">
        <v>5</v>
      </c>
      <c r="E46" s="144">
        <v>3</v>
      </c>
      <c r="F46" s="144">
        <v>5</v>
      </c>
      <c r="G46" s="145">
        <v>4</v>
      </c>
    </row>
    <row r="47" spans="2:7" ht="18" x14ac:dyDescent="0.3">
      <c r="B47" s="146">
        <v>0.1</v>
      </c>
      <c r="C47" s="157" t="s">
        <v>123</v>
      </c>
      <c r="D47" s="148">
        <v>5</v>
      </c>
      <c r="E47" s="149">
        <v>7</v>
      </c>
      <c r="F47" s="149">
        <v>7</v>
      </c>
      <c r="G47" s="150">
        <v>7</v>
      </c>
    </row>
    <row r="48" spans="2:7" ht="18" x14ac:dyDescent="0.3">
      <c r="B48" s="146">
        <v>0.3</v>
      </c>
      <c r="C48" s="157" t="s">
        <v>124</v>
      </c>
      <c r="D48" s="148">
        <v>3</v>
      </c>
      <c r="E48" s="149">
        <v>7</v>
      </c>
      <c r="F48" s="149">
        <v>8</v>
      </c>
      <c r="G48" s="150">
        <v>8</v>
      </c>
    </row>
    <row r="49" spans="2:7" ht="18.600000000000001" thickBot="1" x14ac:dyDescent="0.35">
      <c r="B49" s="151">
        <v>0.1</v>
      </c>
      <c r="C49" s="158" t="s">
        <v>125</v>
      </c>
      <c r="D49" s="159">
        <v>3</v>
      </c>
      <c r="E49" s="160">
        <v>5</v>
      </c>
      <c r="F49" s="160">
        <v>7</v>
      </c>
      <c r="G49" s="161">
        <v>6</v>
      </c>
    </row>
    <row r="50" spans="2:7" ht="16.2" thickBot="1" x14ac:dyDescent="0.35">
      <c r="B50" s="294" t="s">
        <v>33</v>
      </c>
      <c r="C50" s="295"/>
      <c r="D50" s="162">
        <f>+D46*$B$46+D47*$B$47+D48*$B$48+D49*$B$49</f>
        <v>4.2</v>
      </c>
      <c r="E50" s="163">
        <f t="shared" ref="E50:F50" si="3">+E46*$B$46+E47*$B$47+E48*$B$48+E49*$B$49</f>
        <v>4.8000000000000007</v>
      </c>
      <c r="F50" s="163">
        <f t="shared" si="3"/>
        <v>6.3</v>
      </c>
      <c r="G50" s="164">
        <f>+G46*$B$46+G47*$B$47+G48*$B$48+G49*$B$49</f>
        <v>5.6999999999999993</v>
      </c>
    </row>
    <row r="53" spans="2:7" ht="18.600000000000001" thickBot="1" x14ac:dyDescent="0.35">
      <c r="C53" s="135" t="s">
        <v>33</v>
      </c>
    </row>
    <row r="54" spans="2:7" ht="15" thickBot="1" x14ac:dyDescent="0.35">
      <c r="B54" s="137" t="s">
        <v>27</v>
      </c>
      <c r="C54" s="169" t="s">
        <v>61</v>
      </c>
      <c r="D54" s="138" t="s">
        <v>4</v>
      </c>
      <c r="E54" s="139" t="s">
        <v>117</v>
      </c>
      <c r="F54" s="139" t="s">
        <v>119</v>
      </c>
      <c r="G54" s="140" t="s">
        <v>118</v>
      </c>
    </row>
    <row r="55" spans="2:7" ht="18" x14ac:dyDescent="0.3">
      <c r="B55" s="141">
        <v>0.5</v>
      </c>
      <c r="C55" s="156" t="s">
        <v>122</v>
      </c>
      <c r="D55" s="143">
        <v>8</v>
      </c>
      <c r="E55" s="144">
        <v>3</v>
      </c>
      <c r="F55" s="144">
        <v>5</v>
      </c>
      <c r="G55" s="145">
        <v>5</v>
      </c>
    </row>
    <row r="56" spans="2:7" ht="18" x14ac:dyDescent="0.3">
      <c r="B56" s="146">
        <v>0.1</v>
      </c>
      <c r="C56" s="157" t="s">
        <v>123</v>
      </c>
      <c r="D56" s="148">
        <v>7</v>
      </c>
      <c r="E56" s="149">
        <v>7</v>
      </c>
      <c r="F56" s="149">
        <v>7</v>
      </c>
      <c r="G56" s="150">
        <v>7</v>
      </c>
    </row>
    <row r="57" spans="2:7" ht="18" x14ac:dyDescent="0.3">
      <c r="B57" s="146">
        <v>0.3</v>
      </c>
      <c r="C57" s="157" t="s">
        <v>124</v>
      </c>
      <c r="D57" s="148">
        <v>7</v>
      </c>
      <c r="E57" s="149">
        <v>5</v>
      </c>
      <c r="F57" s="149">
        <v>5</v>
      </c>
      <c r="G57" s="150">
        <v>5</v>
      </c>
    </row>
    <row r="58" spans="2:7" ht="18.600000000000001" thickBot="1" x14ac:dyDescent="0.35">
      <c r="B58" s="151">
        <v>0.1</v>
      </c>
      <c r="C58" s="158" t="s">
        <v>125</v>
      </c>
      <c r="D58" s="159">
        <v>5</v>
      </c>
      <c r="E58" s="160">
        <v>5</v>
      </c>
      <c r="F58" s="160">
        <v>5</v>
      </c>
      <c r="G58" s="161">
        <v>5</v>
      </c>
    </row>
    <row r="59" spans="2:7" ht="16.2" thickBot="1" x14ac:dyDescent="0.35">
      <c r="B59" s="294" t="s">
        <v>33</v>
      </c>
      <c r="C59" s="295"/>
      <c r="D59" s="162">
        <f>+D55*$B$46+D56*$B$47+D57*$B$48+D58*$B$49</f>
        <v>7.3000000000000007</v>
      </c>
      <c r="E59" s="163">
        <f t="shared" ref="E59:F59" si="4">+E55*$B$46+E56*$B$47+E57*$B$48+E58*$B$49</f>
        <v>4.2</v>
      </c>
      <c r="F59" s="163">
        <f t="shared" si="4"/>
        <v>5.2</v>
      </c>
      <c r="G59" s="164">
        <f>+G55*$B$46+G56*$B$47+G57*$B$48+G58*$B$49</f>
        <v>5.2</v>
      </c>
    </row>
  </sheetData>
  <mergeCells count="12">
    <mergeCell ref="G7:G8"/>
    <mergeCell ref="B5:C5"/>
    <mergeCell ref="B17:C17"/>
    <mergeCell ref="B26:C26"/>
    <mergeCell ref="B34:C34"/>
    <mergeCell ref="B42:C42"/>
    <mergeCell ref="B59:C59"/>
    <mergeCell ref="F6:F8"/>
    <mergeCell ref="E6:E8"/>
    <mergeCell ref="D6:D7"/>
    <mergeCell ref="E9:F9"/>
    <mergeCell ref="B50:C5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68"/>
  <sheetViews>
    <sheetView zoomScale="80" zoomScaleNormal="80" workbookViewId="0"/>
  </sheetViews>
  <sheetFormatPr baseColWidth="10" defaultColWidth="11.44140625" defaultRowHeight="14.4" x14ac:dyDescent="0.3"/>
  <cols>
    <col min="1" max="1" width="5.109375" style="107" customWidth="1"/>
    <col min="2" max="2" width="28.88671875" style="107" bestFit="1" customWidth="1"/>
    <col min="3" max="6" width="14" style="107" customWidth="1"/>
    <col min="7" max="16384" width="11.44140625" style="107"/>
  </cols>
  <sheetData>
    <row r="2" spans="1:8" ht="15.6" x14ac:dyDescent="0.3">
      <c r="B2" s="219" t="s">
        <v>55</v>
      </c>
    </row>
    <row r="4" spans="1:8" ht="17.25" customHeight="1" x14ac:dyDescent="0.35">
      <c r="B4" s="188" t="s">
        <v>128</v>
      </c>
    </row>
    <row r="5" spans="1:8" ht="15" customHeight="1" x14ac:dyDescent="0.3">
      <c r="B5" s="189" t="s">
        <v>7</v>
      </c>
      <c r="C5" s="168" t="s">
        <v>4</v>
      </c>
      <c r="D5" s="168" t="s">
        <v>117</v>
      </c>
      <c r="E5" s="168" t="s">
        <v>119</v>
      </c>
      <c r="F5" s="168" t="s">
        <v>118</v>
      </c>
    </row>
    <row r="6" spans="1:8" x14ac:dyDescent="0.3">
      <c r="A6" s="107">
        <v>1</v>
      </c>
      <c r="B6" s="190" t="s">
        <v>1</v>
      </c>
      <c r="C6" s="149">
        <v>8</v>
      </c>
      <c r="D6" s="149">
        <v>3</v>
      </c>
      <c r="E6" s="149">
        <v>5</v>
      </c>
      <c r="F6" s="149">
        <v>5</v>
      </c>
    </row>
    <row r="7" spans="1:8" x14ac:dyDescent="0.3">
      <c r="A7" s="107">
        <v>2</v>
      </c>
      <c r="B7" s="190" t="s">
        <v>126</v>
      </c>
      <c r="C7" s="149">
        <v>7</v>
      </c>
      <c r="D7" s="149">
        <v>5</v>
      </c>
      <c r="E7" s="149">
        <v>5</v>
      </c>
      <c r="F7" s="149">
        <v>8</v>
      </c>
    </row>
    <row r="8" spans="1:8" x14ac:dyDescent="0.3">
      <c r="A8" s="107">
        <v>3</v>
      </c>
      <c r="B8" s="190" t="s">
        <v>127</v>
      </c>
      <c r="C8" s="149">
        <v>7</v>
      </c>
      <c r="D8" s="149">
        <v>7</v>
      </c>
      <c r="E8" s="149">
        <v>3</v>
      </c>
      <c r="F8" s="149">
        <v>5</v>
      </c>
    </row>
    <row r="9" spans="1:8" x14ac:dyDescent="0.3">
      <c r="A9" s="107">
        <v>4</v>
      </c>
      <c r="B9" s="190" t="s">
        <v>2</v>
      </c>
      <c r="C9" s="149">
        <v>8</v>
      </c>
      <c r="D9" s="149">
        <v>7</v>
      </c>
      <c r="E9" s="149">
        <v>3</v>
      </c>
      <c r="F9" s="149">
        <v>8</v>
      </c>
    </row>
    <row r="10" spans="1:8" x14ac:dyDescent="0.3">
      <c r="A10" s="107">
        <v>5</v>
      </c>
      <c r="B10" s="190" t="s">
        <v>0</v>
      </c>
      <c r="C10" s="149">
        <v>8</v>
      </c>
      <c r="D10" s="149">
        <v>8</v>
      </c>
      <c r="E10" s="149">
        <v>5</v>
      </c>
      <c r="F10" s="149">
        <v>5</v>
      </c>
    </row>
    <row r="11" spans="1:8" x14ac:dyDescent="0.3">
      <c r="A11" s="107">
        <v>6</v>
      </c>
      <c r="B11" s="190" t="s">
        <v>9</v>
      </c>
      <c r="C11" s="149">
        <v>10</v>
      </c>
      <c r="D11" s="149">
        <v>2</v>
      </c>
      <c r="E11" s="149">
        <v>7</v>
      </c>
      <c r="F11" s="149">
        <v>3</v>
      </c>
    </row>
    <row r="12" spans="1:8" x14ac:dyDescent="0.3">
      <c r="A12" s="107">
        <v>7</v>
      </c>
      <c r="B12" s="190" t="s">
        <v>3</v>
      </c>
      <c r="C12" s="149">
        <v>10</v>
      </c>
      <c r="D12" s="149">
        <v>3</v>
      </c>
      <c r="E12" s="149">
        <v>7</v>
      </c>
      <c r="F12" s="149">
        <v>4</v>
      </c>
      <c r="H12" s="107" t="s">
        <v>262</v>
      </c>
    </row>
    <row r="13" spans="1:8" x14ac:dyDescent="0.3">
      <c r="B13" s="189" t="s">
        <v>8</v>
      </c>
      <c r="C13" s="191">
        <f>+AVERAGE(C6:C12)</f>
        <v>8.2857142857142865</v>
      </c>
      <c r="D13" s="191">
        <f t="shared" ref="D13:E13" si="0">+AVERAGE(D6:D12)</f>
        <v>5</v>
      </c>
      <c r="E13" s="191">
        <f t="shared" si="0"/>
        <v>5</v>
      </c>
      <c r="F13" s="191">
        <f>+AVERAGE(F6:F12)</f>
        <v>5.4285714285714288</v>
      </c>
      <c r="H13" s="107" t="s">
        <v>263</v>
      </c>
    </row>
    <row r="33" spans="1:6" hidden="1" x14ac:dyDescent="0.3"/>
    <row r="34" spans="1:6" hidden="1" x14ac:dyDescent="0.3"/>
    <row r="35" spans="1:6" hidden="1" x14ac:dyDescent="0.3"/>
    <row r="36" spans="1:6" hidden="1" x14ac:dyDescent="0.3">
      <c r="B36" s="187" t="s">
        <v>55</v>
      </c>
    </row>
    <row r="37" spans="1:6" hidden="1" x14ac:dyDescent="0.3"/>
    <row r="38" spans="1:6" ht="18" hidden="1" x14ac:dyDescent="0.35">
      <c r="B38" s="188" t="s">
        <v>226</v>
      </c>
    </row>
    <row r="39" spans="1:6" hidden="1" x14ac:dyDescent="0.3">
      <c r="B39" s="189" t="s">
        <v>7</v>
      </c>
      <c r="C39" s="168" t="s">
        <v>4</v>
      </c>
      <c r="D39" s="168" t="s">
        <v>117</v>
      </c>
      <c r="E39" s="168" t="s">
        <v>119</v>
      </c>
      <c r="F39" s="168" t="s">
        <v>118</v>
      </c>
    </row>
    <row r="40" spans="1:6" hidden="1" x14ac:dyDescent="0.3">
      <c r="A40" s="107">
        <v>1</v>
      </c>
      <c r="B40" s="190" t="s">
        <v>1</v>
      </c>
      <c r="C40" s="149">
        <v>8</v>
      </c>
      <c r="D40" s="149">
        <v>3</v>
      </c>
      <c r="E40" s="149">
        <v>5</v>
      </c>
      <c r="F40" s="149">
        <v>5</v>
      </c>
    </row>
    <row r="41" spans="1:6" hidden="1" x14ac:dyDescent="0.3">
      <c r="A41" s="107">
        <v>2</v>
      </c>
      <c r="B41" s="190" t="s">
        <v>126</v>
      </c>
      <c r="C41" s="149">
        <v>7</v>
      </c>
      <c r="D41" s="149">
        <v>5</v>
      </c>
      <c r="E41" s="149">
        <v>5</v>
      </c>
      <c r="F41" s="149">
        <v>8</v>
      </c>
    </row>
    <row r="42" spans="1:6" hidden="1" x14ac:dyDescent="0.3">
      <c r="A42" s="107">
        <v>3</v>
      </c>
      <c r="B42" s="190" t="s">
        <v>127</v>
      </c>
      <c r="C42" s="149">
        <v>7</v>
      </c>
      <c r="D42" s="149">
        <v>7</v>
      </c>
      <c r="E42" s="149">
        <v>3</v>
      </c>
      <c r="F42" s="149">
        <v>5</v>
      </c>
    </row>
    <row r="43" spans="1:6" hidden="1" x14ac:dyDescent="0.3">
      <c r="A43" s="107">
        <v>4</v>
      </c>
      <c r="B43" s="190" t="s">
        <v>2</v>
      </c>
      <c r="C43" s="149">
        <v>8</v>
      </c>
      <c r="D43" s="149">
        <v>7</v>
      </c>
      <c r="E43" s="149">
        <v>3</v>
      </c>
      <c r="F43" s="149">
        <v>8</v>
      </c>
    </row>
    <row r="44" spans="1:6" hidden="1" x14ac:dyDescent="0.3">
      <c r="A44" s="107">
        <v>5</v>
      </c>
      <c r="B44" s="190" t="s">
        <v>0</v>
      </c>
      <c r="C44" s="149">
        <v>8</v>
      </c>
      <c r="D44" s="149">
        <v>8</v>
      </c>
      <c r="E44" s="149">
        <v>5</v>
      </c>
      <c r="F44" s="149">
        <v>5</v>
      </c>
    </row>
    <row r="45" spans="1:6" hidden="1" x14ac:dyDescent="0.3">
      <c r="A45" s="107">
        <v>6</v>
      </c>
      <c r="B45" s="190" t="s">
        <v>9</v>
      </c>
      <c r="C45" s="149">
        <v>10</v>
      </c>
      <c r="D45" s="149">
        <v>2</v>
      </c>
      <c r="E45" s="149">
        <v>7</v>
      </c>
      <c r="F45" s="149">
        <v>3</v>
      </c>
    </row>
    <row r="46" spans="1:6" hidden="1" x14ac:dyDescent="0.3">
      <c r="A46" s="107">
        <v>7</v>
      </c>
      <c r="B46" s="190" t="s">
        <v>3</v>
      </c>
      <c r="C46" s="149">
        <v>10</v>
      </c>
      <c r="D46" s="149">
        <v>3</v>
      </c>
      <c r="E46" s="149">
        <v>7</v>
      </c>
      <c r="F46" s="149">
        <v>4</v>
      </c>
    </row>
    <row r="47" spans="1:6" hidden="1" x14ac:dyDescent="0.3">
      <c r="B47" s="189" t="s">
        <v>8</v>
      </c>
      <c r="C47" s="191">
        <f>+AVERAGE(C40:C46)</f>
        <v>8.2857142857142865</v>
      </c>
      <c r="D47" s="191">
        <f t="shared" ref="D47:E47" si="1">+AVERAGE(D40:D46)</f>
        <v>5</v>
      </c>
      <c r="E47" s="191">
        <f t="shared" si="1"/>
        <v>5</v>
      </c>
      <c r="F47" s="191">
        <f>+AVERAGE(F40:F46)</f>
        <v>5.4285714285714288</v>
      </c>
    </row>
    <row r="48" spans="1:6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  <row r="65" spans="2:2" hidden="1" x14ac:dyDescent="0.3"/>
    <row r="66" spans="2:2" hidden="1" x14ac:dyDescent="0.3"/>
    <row r="67" spans="2:2" hidden="1" x14ac:dyDescent="0.3"/>
    <row r="68" spans="2:2" hidden="1" x14ac:dyDescent="0.3">
      <c r="B68" s="107" t="s">
        <v>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22"/>
  <sheetViews>
    <sheetView zoomScale="80" zoomScaleNormal="80" workbookViewId="0"/>
  </sheetViews>
  <sheetFormatPr baseColWidth="10" defaultColWidth="11.44140625" defaultRowHeight="14.4" x14ac:dyDescent="0.3"/>
  <cols>
    <col min="2" max="2" width="2.33203125" bestFit="1" customWidth="1"/>
    <col min="3" max="3" width="32.44140625" bestFit="1" customWidth="1"/>
    <col min="4" max="4" width="4.88671875" customWidth="1"/>
    <col min="5" max="11" width="6.33203125" customWidth="1"/>
    <col min="12" max="15" width="4.6640625" customWidth="1"/>
    <col min="16" max="18" width="7" customWidth="1"/>
  </cols>
  <sheetData>
    <row r="1" spans="2:22" ht="15" thickBot="1" x14ac:dyDescent="0.35">
      <c r="B1" s="315"/>
      <c r="C1" s="315"/>
    </row>
    <row r="2" spans="2:22" ht="15.9" customHeight="1" thickBot="1" x14ac:dyDescent="0.4">
      <c r="B2" s="315"/>
      <c r="C2" s="315"/>
      <c r="E2" s="45"/>
      <c r="F2" s="45"/>
      <c r="G2" s="45"/>
      <c r="H2" s="45"/>
      <c r="I2" s="45"/>
      <c r="J2" s="45"/>
      <c r="K2" s="99" t="s">
        <v>96</v>
      </c>
    </row>
    <row r="3" spans="2:22" ht="15.9" customHeight="1" thickBot="1" x14ac:dyDescent="0.4">
      <c r="B3" s="315"/>
      <c r="C3" s="315"/>
      <c r="E3" s="45"/>
      <c r="F3" s="45"/>
      <c r="G3" s="45"/>
      <c r="H3" s="45"/>
      <c r="I3" s="101"/>
      <c r="J3" s="100" t="s">
        <v>97</v>
      </c>
      <c r="K3" s="96" t="s">
        <v>96</v>
      </c>
      <c r="O3" s="309" t="s">
        <v>227</v>
      </c>
      <c r="P3" s="309"/>
    </row>
    <row r="4" spans="2:22" ht="15.9" customHeight="1" thickBot="1" x14ac:dyDescent="0.4">
      <c r="B4" s="315"/>
      <c r="C4" s="315"/>
      <c r="E4" s="45"/>
      <c r="F4" s="45"/>
      <c r="G4" s="45"/>
      <c r="H4" s="45"/>
      <c r="I4" s="94" t="s">
        <v>95</v>
      </c>
      <c r="J4" s="44" t="s">
        <v>97</v>
      </c>
      <c r="K4" s="96" t="s">
        <v>96</v>
      </c>
      <c r="O4" s="309"/>
      <c r="P4" s="309"/>
    </row>
    <row r="5" spans="2:22" ht="15.9" customHeight="1" thickBot="1" x14ac:dyDescent="0.4">
      <c r="B5" s="315"/>
      <c r="C5" s="315"/>
      <c r="E5" s="45"/>
      <c r="F5" s="45"/>
      <c r="G5" s="95"/>
      <c r="H5" s="94" t="s">
        <v>95</v>
      </c>
      <c r="I5" s="44" t="s">
        <v>97</v>
      </c>
      <c r="J5" s="47" t="s">
        <v>95</v>
      </c>
      <c r="K5" s="96" t="s">
        <v>96</v>
      </c>
      <c r="O5" s="310">
        <v>40877</v>
      </c>
      <c r="P5" s="310"/>
      <c r="Q5" s="310"/>
      <c r="R5" s="310"/>
      <c r="S5" s="43"/>
    </row>
    <row r="6" spans="2:22" ht="15.9" customHeight="1" thickBot="1" x14ac:dyDescent="0.4">
      <c r="B6" s="315"/>
      <c r="C6" s="315"/>
      <c r="E6" s="45"/>
      <c r="F6" s="45"/>
      <c r="G6" s="94" t="s">
        <v>95</v>
      </c>
      <c r="H6" s="44" t="s">
        <v>97</v>
      </c>
      <c r="I6" s="44" t="s">
        <v>97</v>
      </c>
      <c r="J6" s="44" t="s">
        <v>97</v>
      </c>
      <c r="K6" s="97" t="s">
        <v>96</v>
      </c>
      <c r="S6" s="43"/>
    </row>
    <row r="7" spans="2:22" ht="15.9" customHeight="1" thickBot="1" x14ac:dyDescent="0.4">
      <c r="B7" s="315"/>
      <c r="C7" s="315"/>
      <c r="E7" s="45"/>
      <c r="F7" s="93" t="s">
        <v>95</v>
      </c>
      <c r="G7" s="79" t="s">
        <v>95</v>
      </c>
      <c r="H7" s="80" t="s">
        <v>95</v>
      </c>
      <c r="I7" s="81" t="s">
        <v>97</v>
      </c>
      <c r="J7" s="81" t="s">
        <v>97</v>
      </c>
      <c r="K7" s="98" t="s">
        <v>97</v>
      </c>
      <c r="S7" s="43"/>
    </row>
    <row r="8" spans="2:22" ht="18" customHeight="1" thickBot="1" x14ac:dyDescent="0.35">
      <c r="B8" s="315"/>
      <c r="C8" s="315"/>
      <c r="D8" s="85" t="s">
        <v>105</v>
      </c>
      <c r="E8" s="84" t="s">
        <v>104</v>
      </c>
      <c r="F8" s="82" t="s">
        <v>104</v>
      </c>
      <c r="G8" s="82" t="s">
        <v>104</v>
      </c>
      <c r="H8" s="82" t="s">
        <v>104</v>
      </c>
      <c r="I8" s="82" t="s">
        <v>104</v>
      </c>
      <c r="J8" s="82" t="s">
        <v>104</v>
      </c>
      <c r="K8" s="83" t="s">
        <v>108</v>
      </c>
    </row>
    <row r="9" spans="2:22" ht="104.25" customHeight="1" thickBot="1" x14ac:dyDescent="0.35">
      <c r="B9" s="316"/>
      <c r="C9" s="316"/>
      <c r="D9" s="78" t="s">
        <v>101</v>
      </c>
      <c r="E9" s="32" t="s">
        <v>81</v>
      </c>
      <c r="F9" s="33" t="s">
        <v>82</v>
      </c>
      <c r="G9" s="33" t="s">
        <v>83</v>
      </c>
      <c r="H9" s="33" t="s">
        <v>84</v>
      </c>
      <c r="I9" s="33" t="s">
        <v>85</v>
      </c>
      <c r="J9" s="33" t="s">
        <v>86</v>
      </c>
      <c r="K9" s="34" t="s">
        <v>87</v>
      </c>
      <c r="L9" s="32" t="s">
        <v>106</v>
      </c>
      <c r="M9" s="33" t="s">
        <v>5</v>
      </c>
      <c r="N9" s="54" t="s">
        <v>6</v>
      </c>
      <c r="O9" s="54" t="s">
        <v>107</v>
      </c>
      <c r="P9" s="90" t="s">
        <v>98</v>
      </c>
      <c r="Q9" s="91" t="s">
        <v>99</v>
      </c>
      <c r="R9" s="92" t="s">
        <v>100</v>
      </c>
    </row>
    <row r="10" spans="2:22" x14ac:dyDescent="0.3">
      <c r="B10" s="68">
        <v>1</v>
      </c>
      <c r="C10" s="74" t="s">
        <v>88</v>
      </c>
      <c r="D10" s="71">
        <v>5</v>
      </c>
      <c r="E10" s="58">
        <v>9</v>
      </c>
      <c r="F10" s="37">
        <v>9</v>
      </c>
      <c r="G10" s="37"/>
      <c r="H10" s="37"/>
      <c r="I10" s="37"/>
      <c r="J10" s="37"/>
      <c r="K10" s="49"/>
      <c r="L10" s="36">
        <v>4</v>
      </c>
      <c r="M10" s="37">
        <v>5</v>
      </c>
      <c r="N10" s="37">
        <v>4</v>
      </c>
      <c r="O10" s="87">
        <v>5</v>
      </c>
      <c r="P10" s="36">
        <f>1+0.2*(O10-L10)</f>
        <v>1.2</v>
      </c>
      <c r="Q10" s="52">
        <f>+D10*P10</f>
        <v>6</v>
      </c>
      <c r="R10" s="55">
        <f>+Q10/SUM($Q$10:$Q$16)</f>
        <v>0.2</v>
      </c>
    </row>
    <row r="11" spans="2:22" x14ac:dyDescent="0.3">
      <c r="B11" s="69">
        <v>2</v>
      </c>
      <c r="C11" s="28" t="s">
        <v>89</v>
      </c>
      <c r="D11" s="72">
        <v>2</v>
      </c>
      <c r="E11" s="39">
        <v>3</v>
      </c>
      <c r="F11" s="59">
        <v>9</v>
      </c>
      <c r="G11" s="40">
        <v>3</v>
      </c>
      <c r="H11" s="40"/>
      <c r="I11" s="40"/>
      <c r="J11" s="40"/>
      <c r="K11" s="50"/>
      <c r="L11" s="39">
        <v>1</v>
      </c>
      <c r="M11" s="40">
        <v>3</v>
      </c>
      <c r="N11" s="40">
        <v>3</v>
      </c>
      <c r="O11" s="88">
        <v>4</v>
      </c>
      <c r="P11" s="39">
        <f t="shared" ref="P11:P16" si="0">1+0.2*(O11-L11)</f>
        <v>1.6</v>
      </c>
      <c r="Q11" s="51">
        <f t="shared" ref="Q11:Q16" si="1">+D11*P11</f>
        <v>3.2</v>
      </c>
      <c r="R11" s="56">
        <f t="shared" ref="R11:R16" si="2">+Q11/SUM($Q$10:$Q$16)</f>
        <v>0.10666666666666667</v>
      </c>
      <c r="V11" s="86"/>
    </row>
    <row r="12" spans="2:22" x14ac:dyDescent="0.3">
      <c r="B12" s="69">
        <v>3</v>
      </c>
      <c r="C12" s="28" t="s">
        <v>90</v>
      </c>
      <c r="D12" s="72">
        <v>3</v>
      </c>
      <c r="E12" s="39">
        <v>9</v>
      </c>
      <c r="F12" s="40">
        <v>3</v>
      </c>
      <c r="G12" s="59">
        <v>9</v>
      </c>
      <c r="H12" s="40">
        <v>3</v>
      </c>
      <c r="I12" s="40">
        <v>1</v>
      </c>
      <c r="J12" s="40"/>
      <c r="K12" s="50"/>
      <c r="L12" s="39">
        <v>3</v>
      </c>
      <c r="M12" s="40">
        <v>3</v>
      </c>
      <c r="N12" s="40">
        <v>3</v>
      </c>
      <c r="O12" s="88">
        <v>5</v>
      </c>
      <c r="P12" s="39">
        <f t="shared" si="0"/>
        <v>1.4</v>
      </c>
      <c r="Q12" s="51">
        <f t="shared" si="1"/>
        <v>4.1999999999999993</v>
      </c>
      <c r="R12" s="56">
        <f t="shared" si="2"/>
        <v>0.13999999999999999</v>
      </c>
      <c r="V12" s="86"/>
    </row>
    <row r="13" spans="2:22" x14ac:dyDescent="0.3">
      <c r="B13" s="69">
        <v>4</v>
      </c>
      <c r="C13" s="28" t="s">
        <v>91</v>
      </c>
      <c r="D13" s="72">
        <v>4</v>
      </c>
      <c r="E13" s="39"/>
      <c r="F13" s="40"/>
      <c r="G13" s="40">
        <v>3</v>
      </c>
      <c r="H13" s="59">
        <v>9</v>
      </c>
      <c r="I13" s="40"/>
      <c r="J13" s="40">
        <v>3</v>
      </c>
      <c r="K13" s="50"/>
      <c r="L13" s="39">
        <v>3</v>
      </c>
      <c r="M13" s="40">
        <v>4</v>
      </c>
      <c r="N13" s="40">
        <v>4</v>
      </c>
      <c r="O13" s="88">
        <v>5</v>
      </c>
      <c r="P13" s="39">
        <f t="shared" si="0"/>
        <v>1.4</v>
      </c>
      <c r="Q13" s="51">
        <f t="shared" si="1"/>
        <v>5.6</v>
      </c>
      <c r="R13" s="56">
        <f t="shared" si="2"/>
        <v>0.18666666666666665</v>
      </c>
      <c r="V13" s="86"/>
    </row>
    <row r="14" spans="2:22" x14ac:dyDescent="0.3">
      <c r="B14" s="69">
        <v>5</v>
      </c>
      <c r="C14" s="28" t="s">
        <v>92</v>
      </c>
      <c r="D14" s="72">
        <v>2</v>
      </c>
      <c r="E14" s="39">
        <v>1</v>
      </c>
      <c r="F14" s="40">
        <v>3</v>
      </c>
      <c r="G14" s="40">
        <v>3</v>
      </c>
      <c r="H14" s="40"/>
      <c r="I14" s="59">
        <v>9</v>
      </c>
      <c r="J14" s="40"/>
      <c r="K14" s="50"/>
      <c r="L14" s="39">
        <v>1</v>
      </c>
      <c r="M14" s="40">
        <v>2</v>
      </c>
      <c r="N14" s="40">
        <v>3</v>
      </c>
      <c r="O14" s="88">
        <v>4</v>
      </c>
      <c r="P14" s="39">
        <f t="shared" si="0"/>
        <v>1.6</v>
      </c>
      <c r="Q14" s="51">
        <f t="shared" si="1"/>
        <v>3.2</v>
      </c>
      <c r="R14" s="56">
        <f t="shared" si="2"/>
        <v>0.10666666666666667</v>
      </c>
      <c r="V14" s="86"/>
    </row>
    <row r="15" spans="2:22" x14ac:dyDescent="0.3">
      <c r="B15" s="69">
        <v>6</v>
      </c>
      <c r="C15" s="28" t="s">
        <v>93</v>
      </c>
      <c r="D15" s="72">
        <v>3</v>
      </c>
      <c r="E15" s="39">
        <v>1</v>
      </c>
      <c r="F15" s="40"/>
      <c r="G15" s="40">
        <v>3</v>
      </c>
      <c r="H15" s="40"/>
      <c r="I15" s="40"/>
      <c r="J15" s="59">
        <v>9</v>
      </c>
      <c r="K15" s="50"/>
      <c r="L15" s="39">
        <v>2</v>
      </c>
      <c r="M15" s="40">
        <v>4</v>
      </c>
      <c r="N15" s="40">
        <v>5</v>
      </c>
      <c r="O15" s="88">
        <v>4</v>
      </c>
      <c r="P15" s="39">
        <f t="shared" si="0"/>
        <v>1.4</v>
      </c>
      <c r="Q15" s="51">
        <f t="shared" si="1"/>
        <v>4.1999999999999993</v>
      </c>
      <c r="R15" s="56">
        <f t="shared" si="2"/>
        <v>0.13999999999999999</v>
      </c>
    </row>
    <row r="16" spans="2:22" ht="15" thickBot="1" x14ac:dyDescent="0.35">
      <c r="B16" s="70">
        <v>7</v>
      </c>
      <c r="C16" s="67" t="s">
        <v>94</v>
      </c>
      <c r="D16" s="73">
        <v>3</v>
      </c>
      <c r="E16" s="41">
        <v>1</v>
      </c>
      <c r="F16" s="42"/>
      <c r="G16" s="42"/>
      <c r="H16" s="42"/>
      <c r="I16" s="42"/>
      <c r="J16" s="42"/>
      <c r="K16" s="60">
        <v>9</v>
      </c>
      <c r="L16" s="41">
        <v>2</v>
      </c>
      <c r="M16" s="42">
        <v>3</v>
      </c>
      <c r="N16" s="42">
        <v>3</v>
      </c>
      <c r="O16" s="89">
        <v>3</v>
      </c>
      <c r="P16" s="41">
        <f t="shared" si="0"/>
        <v>1.2</v>
      </c>
      <c r="Q16" s="53">
        <f t="shared" si="1"/>
        <v>3.5999999999999996</v>
      </c>
      <c r="R16" s="57">
        <f t="shared" si="2"/>
        <v>0.11999999999999998</v>
      </c>
    </row>
    <row r="17" spans="3:18" ht="15" thickBot="1" x14ac:dyDescent="0.35">
      <c r="D17" s="61"/>
      <c r="E17" s="1"/>
      <c r="F17" s="1"/>
      <c r="G17" s="1"/>
      <c r="H17" s="1"/>
      <c r="I17" s="1"/>
      <c r="J17" s="1"/>
      <c r="K17" s="46"/>
      <c r="L17" s="1"/>
      <c r="M17" s="1"/>
      <c r="N17" s="1"/>
      <c r="O17" s="1"/>
      <c r="P17" s="1"/>
      <c r="Q17" s="48"/>
      <c r="R17" s="62"/>
    </row>
    <row r="18" spans="3:18" x14ac:dyDescent="0.3">
      <c r="C18" s="317" t="s">
        <v>102</v>
      </c>
      <c r="D18" s="318"/>
      <c r="E18" s="35">
        <f>+E16*Q16+E15*Q15+E14*Q14+E12*Q12+E11*Q11+E10*Q10</f>
        <v>112.4</v>
      </c>
      <c r="F18" s="64">
        <f>+F14*Q14+F12*Q12+F11*Q11+F10*Q10</f>
        <v>105</v>
      </c>
      <c r="G18" s="63">
        <f>+G15*Q15+G14*Q14+G13*Q13+G12*Q12+G11*Q11</f>
        <v>86.4</v>
      </c>
      <c r="H18" s="63">
        <f>+H13*Q13+H12*Q12</f>
        <v>63</v>
      </c>
      <c r="I18" s="63">
        <f>+I14*Q14+I12*Q12</f>
        <v>33</v>
      </c>
      <c r="J18" s="63">
        <f>+J15*Q15+J13*Q13</f>
        <v>54.599999999999994</v>
      </c>
      <c r="K18" s="65">
        <f>+K16*Q16</f>
        <v>32.4</v>
      </c>
    </row>
    <row r="19" spans="3:18" ht="15" thickBot="1" x14ac:dyDescent="0.35">
      <c r="C19" s="319" t="s">
        <v>103</v>
      </c>
      <c r="D19" s="320"/>
      <c r="E19" s="225">
        <f>+E18/SUM($E$18:$K$18)</f>
        <v>0.23089564502875928</v>
      </c>
      <c r="F19" s="226">
        <f>+F18/SUM($E$18:$K$18)</f>
        <v>0.21569433032046018</v>
      </c>
      <c r="G19" s="226">
        <f t="shared" ref="G19:K19" si="3">+G18/SUM($E$18:$K$18)</f>
        <v>0.17748562037797866</v>
      </c>
      <c r="H19" s="226">
        <f t="shared" si="3"/>
        <v>0.12941659819227611</v>
      </c>
      <c r="I19" s="226">
        <f t="shared" si="3"/>
        <v>6.7789646672144627E-2</v>
      </c>
      <c r="J19" s="226">
        <f t="shared" si="3"/>
        <v>0.11216105176663928</v>
      </c>
      <c r="K19" s="227">
        <f t="shared" si="3"/>
        <v>6.6557107641741997E-2</v>
      </c>
    </row>
    <row r="20" spans="3:18" hidden="1" x14ac:dyDescent="0.3">
      <c r="C20" s="321" t="s">
        <v>4</v>
      </c>
      <c r="D20" s="322"/>
      <c r="E20" s="35"/>
      <c r="F20" s="63"/>
      <c r="G20" s="63"/>
      <c r="H20" s="63"/>
      <c r="I20" s="63"/>
      <c r="J20" s="63"/>
      <c r="K20" s="65"/>
    </row>
    <row r="21" spans="3:18" hidden="1" x14ac:dyDescent="0.3">
      <c r="C21" s="311" t="s">
        <v>5</v>
      </c>
      <c r="D21" s="312"/>
      <c r="E21" s="38"/>
      <c r="F21" s="31"/>
      <c r="G21" s="31"/>
      <c r="H21" s="31"/>
      <c r="I21" s="31"/>
      <c r="J21" s="31"/>
      <c r="K21" s="75"/>
    </row>
    <row r="22" spans="3:18" ht="15" hidden="1" thickBot="1" x14ac:dyDescent="0.35">
      <c r="C22" s="313" t="s">
        <v>6</v>
      </c>
      <c r="D22" s="314"/>
      <c r="E22" s="76"/>
      <c r="F22" s="66"/>
      <c r="G22" s="66"/>
      <c r="H22" s="66"/>
      <c r="I22" s="66"/>
      <c r="J22" s="66"/>
      <c r="K22" s="77"/>
    </row>
  </sheetData>
  <mergeCells count="8">
    <mergeCell ref="O3:P4"/>
    <mergeCell ref="O5:R5"/>
    <mergeCell ref="C21:D21"/>
    <mergeCell ref="C22:D22"/>
    <mergeCell ref="B1:C9"/>
    <mergeCell ref="C18:D18"/>
    <mergeCell ref="C19:D19"/>
    <mergeCell ref="C20:D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O69"/>
  <sheetViews>
    <sheetView zoomScale="60" zoomScaleNormal="60" workbookViewId="0">
      <selection activeCell="W1" sqref="W1"/>
    </sheetView>
  </sheetViews>
  <sheetFormatPr baseColWidth="10" defaultColWidth="11.44140625" defaultRowHeight="14.4" x14ac:dyDescent="0.3"/>
  <cols>
    <col min="1" max="1" width="11.44140625" style="107"/>
    <col min="2" max="2" width="14.6640625" style="107" customWidth="1"/>
    <col min="3" max="3" width="13.5546875" style="107" customWidth="1"/>
    <col min="4" max="4" width="20.6640625" style="107" customWidth="1"/>
    <col min="5" max="5" width="15.6640625" style="107" customWidth="1"/>
    <col min="6" max="6" width="13.5546875" style="107" customWidth="1"/>
    <col min="7" max="7" width="17.109375" style="107" customWidth="1"/>
    <col min="8" max="8" width="28.109375" style="107" customWidth="1"/>
    <col min="9" max="9" width="26.44140625" style="107" customWidth="1"/>
    <col min="10" max="11" width="13.33203125" style="107" customWidth="1"/>
    <col min="12" max="12" width="15.88671875" style="107" customWidth="1"/>
    <col min="13" max="13" width="11.44140625" style="107"/>
    <col min="14" max="14" width="15.88671875" style="107" bestFit="1" customWidth="1"/>
    <col min="15" max="15" width="13.88671875" style="107" customWidth="1"/>
    <col min="16" max="16384" width="11.44140625" style="107"/>
  </cols>
  <sheetData>
    <row r="4" spans="2:15" ht="24.6" x14ac:dyDescent="0.4">
      <c r="B4" s="192" t="s">
        <v>10</v>
      </c>
      <c r="G4" s="193"/>
      <c r="I4" s="193" t="s">
        <v>400</v>
      </c>
      <c r="M4" s="194" t="s">
        <v>11</v>
      </c>
      <c r="N4" s="211">
        <v>40877</v>
      </c>
    </row>
    <row r="5" spans="2:15" ht="15" thickBot="1" x14ac:dyDescent="0.35">
      <c r="M5" s="195" t="s">
        <v>152</v>
      </c>
    </row>
    <row r="6" spans="2:15" x14ac:dyDescent="0.3">
      <c r="B6" s="196"/>
      <c r="C6" s="104"/>
      <c r="D6" s="105"/>
      <c r="E6" s="104"/>
      <c r="F6" s="104"/>
      <c r="G6" s="105"/>
      <c r="H6" s="104"/>
      <c r="I6" s="105"/>
      <c r="J6" s="104"/>
      <c r="K6" s="104"/>
      <c r="L6" s="105"/>
      <c r="M6" s="196"/>
      <c r="N6" s="104"/>
      <c r="O6" s="105"/>
    </row>
    <row r="7" spans="2:15" ht="21" x14ac:dyDescent="0.4">
      <c r="B7" s="197" t="s">
        <v>12</v>
      </c>
      <c r="D7" s="110"/>
      <c r="E7" s="198" t="s">
        <v>13</v>
      </c>
      <c r="G7" s="110"/>
      <c r="H7" s="198" t="s">
        <v>14</v>
      </c>
      <c r="I7" s="110"/>
      <c r="J7" s="198" t="s">
        <v>15</v>
      </c>
      <c r="L7" s="110"/>
      <c r="M7" s="197" t="s">
        <v>16</v>
      </c>
      <c r="O7" s="110"/>
    </row>
    <row r="8" spans="2:15" ht="21" x14ac:dyDescent="0.4">
      <c r="B8" s="102"/>
      <c r="D8" s="110"/>
      <c r="G8" s="110"/>
      <c r="I8" s="110"/>
      <c r="J8" s="198" t="s">
        <v>17</v>
      </c>
      <c r="L8" s="110"/>
      <c r="M8" s="197" t="s">
        <v>56</v>
      </c>
      <c r="O8" s="110"/>
    </row>
    <row r="9" spans="2:15" ht="21" x14ac:dyDescent="0.4">
      <c r="B9" s="102" t="s">
        <v>177</v>
      </c>
      <c r="D9" s="110"/>
      <c r="G9" s="110"/>
      <c r="I9" s="110"/>
      <c r="J9" s="199"/>
      <c r="L9" s="110"/>
      <c r="M9" s="197"/>
      <c r="O9" s="110"/>
    </row>
    <row r="10" spans="2:15" ht="15.6" x14ac:dyDescent="0.3">
      <c r="B10" s="102" t="s">
        <v>178</v>
      </c>
      <c r="D10" s="110"/>
      <c r="G10" s="110"/>
      <c r="H10" s="107" t="s">
        <v>142</v>
      </c>
      <c r="I10" s="110"/>
      <c r="J10" s="199" t="s">
        <v>130</v>
      </c>
      <c r="L10" s="110"/>
      <c r="M10" s="199"/>
      <c r="O10" s="110"/>
    </row>
    <row r="11" spans="2:15" ht="15.6" x14ac:dyDescent="0.3">
      <c r="B11" s="102" t="s">
        <v>180</v>
      </c>
      <c r="D11" s="110"/>
      <c r="G11" s="110"/>
      <c r="H11" s="107" t="s">
        <v>143</v>
      </c>
      <c r="I11" s="110"/>
      <c r="J11" s="199" t="s">
        <v>131</v>
      </c>
      <c r="L11" s="110"/>
      <c r="M11" s="199"/>
      <c r="O11" s="110"/>
    </row>
    <row r="12" spans="2:15" ht="15.6" x14ac:dyDescent="0.3">
      <c r="B12" s="102" t="s">
        <v>179</v>
      </c>
      <c r="D12" s="110"/>
      <c r="G12" s="110"/>
      <c r="H12" s="107" t="s">
        <v>144</v>
      </c>
      <c r="I12" s="110"/>
      <c r="J12" s="199" t="s">
        <v>132</v>
      </c>
      <c r="L12" s="110"/>
      <c r="M12" s="199"/>
      <c r="O12" s="110"/>
    </row>
    <row r="13" spans="2:15" ht="21" x14ac:dyDescent="0.4">
      <c r="B13" s="102" t="s">
        <v>181</v>
      </c>
      <c r="D13" s="110"/>
      <c r="G13" s="110"/>
      <c r="H13" s="107" t="s">
        <v>145</v>
      </c>
      <c r="I13" s="110"/>
      <c r="J13" s="198"/>
      <c r="L13" s="110"/>
      <c r="M13" s="199"/>
      <c r="O13" s="110"/>
    </row>
    <row r="14" spans="2:15" ht="21" x14ac:dyDescent="0.4">
      <c r="B14" s="102" t="s">
        <v>182</v>
      </c>
      <c r="D14" s="110"/>
      <c r="G14" s="110"/>
      <c r="I14" s="110"/>
      <c r="J14" s="198"/>
      <c r="L14" s="110"/>
      <c r="M14" s="199"/>
      <c r="O14" s="110"/>
    </row>
    <row r="15" spans="2:15" ht="21" x14ac:dyDescent="0.4">
      <c r="B15" s="102" t="s">
        <v>183</v>
      </c>
      <c r="D15" s="110"/>
      <c r="G15" s="110"/>
      <c r="I15" s="110"/>
      <c r="J15" s="198"/>
      <c r="L15" s="110"/>
      <c r="M15" s="199"/>
      <c r="O15" s="110"/>
    </row>
    <row r="16" spans="2:15" ht="21" x14ac:dyDescent="0.4">
      <c r="B16" s="102"/>
      <c r="D16" s="110"/>
      <c r="G16" s="110"/>
      <c r="I16" s="110"/>
      <c r="J16" s="198"/>
      <c r="L16" s="110"/>
      <c r="M16" s="199"/>
      <c r="O16" s="110"/>
    </row>
    <row r="17" spans="2:15" ht="21" x14ac:dyDescent="0.4">
      <c r="B17" s="102"/>
      <c r="D17" s="110"/>
      <c r="G17" s="110"/>
      <c r="I17" s="110"/>
      <c r="J17" s="198"/>
      <c r="L17" s="110"/>
      <c r="M17" s="199" t="s">
        <v>397</v>
      </c>
      <c r="O17" s="110"/>
    </row>
    <row r="18" spans="2:15" ht="15.6" x14ac:dyDescent="0.3">
      <c r="B18" s="102"/>
      <c r="D18" s="110"/>
      <c r="G18" s="110"/>
      <c r="I18" s="110"/>
      <c r="J18" s="199"/>
      <c r="L18" s="110"/>
      <c r="M18" s="199"/>
      <c r="O18" s="110"/>
    </row>
    <row r="19" spans="2:15" ht="15.6" x14ac:dyDescent="0.3">
      <c r="B19" s="102"/>
      <c r="D19" s="110"/>
      <c r="G19" s="110"/>
      <c r="I19" s="110"/>
      <c r="J19" s="199" t="s">
        <v>133</v>
      </c>
      <c r="L19" s="110"/>
      <c r="M19" s="199"/>
      <c r="O19" s="110"/>
    </row>
    <row r="20" spans="2:15" ht="15.6" x14ac:dyDescent="0.3">
      <c r="B20" s="102"/>
      <c r="D20" s="110"/>
      <c r="G20" s="110"/>
      <c r="I20" s="110"/>
      <c r="J20" s="199" t="s">
        <v>134</v>
      </c>
      <c r="L20" s="110"/>
      <c r="M20" s="199"/>
      <c r="O20" s="110"/>
    </row>
    <row r="21" spans="2:15" ht="15.6" x14ac:dyDescent="0.3">
      <c r="B21" s="102"/>
      <c r="D21" s="110"/>
      <c r="G21" s="110"/>
      <c r="I21" s="110"/>
      <c r="J21" s="199" t="s">
        <v>135</v>
      </c>
      <c r="L21" s="110"/>
      <c r="M21" s="199"/>
      <c r="O21" s="110"/>
    </row>
    <row r="22" spans="2:15" ht="15.6" x14ac:dyDescent="0.3">
      <c r="B22" s="102"/>
      <c r="D22" s="110"/>
      <c r="E22" s="107" t="s">
        <v>191</v>
      </c>
      <c r="G22" s="110"/>
      <c r="I22" s="110"/>
      <c r="J22" s="199" t="s">
        <v>136</v>
      </c>
      <c r="L22" s="110"/>
      <c r="M22" s="102"/>
      <c r="O22" s="110"/>
    </row>
    <row r="23" spans="2:15" ht="15" customHeight="1" x14ac:dyDescent="0.3">
      <c r="B23" s="102"/>
      <c r="D23" s="110"/>
      <c r="E23" s="107" t="s">
        <v>192</v>
      </c>
      <c r="G23" s="110"/>
      <c r="I23" s="110"/>
      <c r="J23" s="199" t="s">
        <v>137</v>
      </c>
      <c r="L23" s="110"/>
      <c r="M23" s="102"/>
      <c r="O23" s="110"/>
    </row>
    <row r="24" spans="2:15" ht="15.6" x14ac:dyDescent="0.3">
      <c r="B24" s="102"/>
      <c r="D24" s="110"/>
      <c r="E24" s="107" t="s">
        <v>193</v>
      </c>
      <c r="G24" s="110"/>
      <c r="I24" s="110"/>
      <c r="J24" s="199"/>
      <c r="L24" s="110"/>
      <c r="M24" s="102"/>
      <c r="O24" s="110"/>
    </row>
    <row r="25" spans="2:15" ht="15.6" x14ac:dyDescent="0.3">
      <c r="B25" s="102"/>
      <c r="D25" s="110"/>
      <c r="E25" s="107" t="s">
        <v>194</v>
      </c>
      <c r="G25" s="110"/>
      <c r="I25" s="110"/>
      <c r="J25" s="199"/>
      <c r="L25" s="110"/>
      <c r="M25" s="102"/>
      <c r="O25" s="110"/>
    </row>
    <row r="26" spans="2:15" ht="15.6" x14ac:dyDescent="0.3">
      <c r="B26" s="102"/>
      <c r="D26" s="110"/>
      <c r="G26" s="110"/>
      <c r="H26" s="107" t="s">
        <v>146</v>
      </c>
      <c r="I26" s="110"/>
      <c r="J26" s="199"/>
      <c r="L26" s="110"/>
      <c r="M26" s="102"/>
      <c r="O26" s="110"/>
    </row>
    <row r="27" spans="2:15" x14ac:dyDescent="0.3">
      <c r="B27" s="102"/>
      <c r="D27" s="110"/>
      <c r="E27" s="107" t="s">
        <v>195</v>
      </c>
      <c r="G27" s="110"/>
      <c r="H27" s="107" t="s">
        <v>147</v>
      </c>
      <c r="I27" s="110"/>
      <c r="L27" s="110"/>
      <c r="M27" s="102"/>
      <c r="O27" s="110"/>
    </row>
    <row r="28" spans="2:15" x14ac:dyDescent="0.3">
      <c r="B28" s="102"/>
      <c r="D28" s="110"/>
      <c r="E28" s="107" t="s">
        <v>196</v>
      </c>
      <c r="G28" s="110"/>
      <c r="H28" s="107" t="s">
        <v>148</v>
      </c>
      <c r="I28" s="110"/>
      <c r="L28" s="110"/>
      <c r="M28" s="102"/>
      <c r="O28" s="110"/>
    </row>
    <row r="29" spans="2:15" x14ac:dyDescent="0.3">
      <c r="B29" s="102"/>
      <c r="D29" s="110"/>
      <c r="E29" s="107" t="s">
        <v>197</v>
      </c>
      <c r="G29" s="110"/>
      <c r="H29" s="107" t="s">
        <v>149</v>
      </c>
      <c r="I29" s="110"/>
      <c r="L29" s="110"/>
      <c r="M29" s="102"/>
      <c r="O29" s="110"/>
    </row>
    <row r="30" spans="2:15" x14ac:dyDescent="0.3">
      <c r="B30" s="102"/>
      <c r="D30" s="110"/>
      <c r="G30" s="110"/>
      <c r="I30" s="110"/>
      <c r="L30" s="110"/>
      <c r="M30" s="102"/>
      <c r="O30" s="110"/>
    </row>
    <row r="31" spans="2:15" x14ac:dyDescent="0.3">
      <c r="B31" s="102"/>
      <c r="D31" s="110"/>
      <c r="E31" s="200"/>
      <c r="G31" s="110"/>
      <c r="I31" s="110"/>
      <c r="K31" s="201"/>
      <c r="L31" s="110"/>
      <c r="M31" s="102" t="s">
        <v>398</v>
      </c>
      <c r="O31" s="110"/>
    </row>
    <row r="32" spans="2:15" x14ac:dyDescent="0.3">
      <c r="B32" s="102"/>
      <c r="D32" s="110"/>
      <c r="E32" s="200"/>
      <c r="G32" s="110"/>
      <c r="I32" s="110"/>
      <c r="K32" s="201"/>
      <c r="L32" s="110"/>
      <c r="M32" s="102"/>
      <c r="O32" s="110"/>
    </row>
    <row r="33" spans="2:15" x14ac:dyDescent="0.3">
      <c r="B33" s="102" t="s">
        <v>184</v>
      </c>
      <c r="D33" s="110"/>
      <c r="E33" s="200"/>
      <c r="G33" s="110"/>
      <c r="I33" s="110"/>
      <c r="L33" s="110"/>
      <c r="M33" s="102"/>
      <c r="O33" s="110"/>
    </row>
    <row r="34" spans="2:15" x14ac:dyDescent="0.3">
      <c r="B34" s="102" t="s">
        <v>185</v>
      </c>
      <c r="D34" s="110"/>
      <c r="G34" s="110"/>
      <c r="I34" s="110"/>
      <c r="L34" s="110"/>
      <c r="M34" s="102"/>
      <c r="O34" s="110"/>
    </row>
    <row r="35" spans="2:15" ht="15" thickBot="1" x14ac:dyDescent="0.35">
      <c r="B35" s="102" t="s">
        <v>186</v>
      </c>
      <c r="D35" s="110"/>
      <c r="E35" s="202"/>
      <c r="F35" s="202"/>
      <c r="G35" s="203"/>
      <c r="I35" s="110"/>
      <c r="J35" s="202"/>
      <c r="K35" s="202"/>
      <c r="L35" s="203"/>
      <c r="M35" s="102"/>
      <c r="O35" s="110"/>
    </row>
    <row r="36" spans="2:15" x14ac:dyDescent="0.3">
      <c r="B36" s="102" t="s">
        <v>187</v>
      </c>
      <c r="D36" s="110"/>
      <c r="E36" s="196"/>
      <c r="F36" s="104"/>
      <c r="G36" s="105"/>
      <c r="I36" s="110"/>
      <c r="J36" s="196"/>
      <c r="K36" s="104"/>
      <c r="L36" s="105"/>
      <c r="M36" s="102"/>
      <c r="O36" s="110"/>
    </row>
    <row r="37" spans="2:15" ht="21" x14ac:dyDescent="0.4">
      <c r="B37" s="102" t="s">
        <v>188</v>
      </c>
      <c r="D37" s="110"/>
      <c r="E37" s="197" t="s">
        <v>18</v>
      </c>
      <c r="G37" s="110"/>
      <c r="I37" s="110"/>
      <c r="J37" s="197" t="s">
        <v>58</v>
      </c>
      <c r="L37" s="110"/>
      <c r="M37" s="102"/>
      <c r="O37" s="110"/>
    </row>
    <row r="38" spans="2:15" ht="21" x14ac:dyDescent="0.4">
      <c r="B38" s="102" t="s">
        <v>189</v>
      </c>
      <c r="D38" s="110"/>
      <c r="E38" s="102"/>
      <c r="G38" s="110"/>
      <c r="I38" s="110"/>
      <c r="J38" s="197" t="s">
        <v>57</v>
      </c>
      <c r="K38" s="204"/>
      <c r="L38" s="205"/>
      <c r="M38" s="102"/>
      <c r="O38" s="110"/>
    </row>
    <row r="39" spans="2:15" ht="15" customHeight="1" x14ac:dyDescent="0.3">
      <c r="B39" s="102" t="s">
        <v>190</v>
      </c>
      <c r="D39" s="110"/>
      <c r="E39" s="102"/>
      <c r="G39" s="110"/>
      <c r="I39" s="110"/>
      <c r="L39" s="110"/>
      <c r="M39" s="102"/>
      <c r="O39" s="110"/>
    </row>
    <row r="40" spans="2:15" x14ac:dyDescent="0.3">
      <c r="B40" s="102"/>
      <c r="D40" s="110"/>
      <c r="E40" s="102"/>
      <c r="G40" s="110"/>
      <c r="I40" s="110"/>
      <c r="J40" s="102" t="s">
        <v>138</v>
      </c>
      <c r="L40" s="110"/>
      <c r="M40" s="102"/>
      <c r="O40" s="110"/>
    </row>
    <row r="41" spans="2:15" x14ac:dyDescent="0.3">
      <c r="B41" s="102"/>
      <c r="D41" s="110"/>
      <c r="E41" s="102"/>
      <c r="G41" s="110"/>
      <c r="I41" s="110"/>
      <c r="J41" s="102" t="s">
        <v>139</v>
      </c>
      <c r="L41" s="110"/>
      <c r="M41" s="102"/>
      <c r="O41" s="110"/>
    </row>
    <row r="42" spans="2:15" x14ac:dyDescent="0.3">
      <c r="B42" s="102"/>
      <c r="D42" s="110"/>
      <c r="E42" s="102"/>
      <c r="G42" s="110"/>
      <c r="I42" s="110"/>
      <c r="J42" s="102" t="s">
        <v>140</v>
      </c>
      <c r="L42" s="110"/>
      <c r="M42" s="102"/>
      <c r="O42" s="110"/>
    </row>
    <row r="43" spans="2:15" x14ac:dyDescent="0.3">
      <c r="B43" s="102"/>
      <c r="D43" s="110"/>
      <c r="E43" s="102"/>
      <c r="G43" s="110"/>
      <c r="I43" s="110"/>
      <c r="J43" s="102" t="s">
        <v>141</v>
      </c>
      <c r="L43" s="110"/>
      <c r="M43" s="102" t="s">
        <v>399</v>
      </c>
      <c r="O43" s="110"/>
    </row>
    <row r="44" spans="2:15" x14ac:dyDescent="0.3">
      <c r="B44" s="102"/>
      <c r="D44" s="110"/>
      <c r="E44" s="102"/>
      <c r="G44" s="110"/>
      <c r="H44" s="200"/>
      <c r="I44" s="110"/>
      <c r="J44" s="102"/>
      <c r="L44" s="110"/>
      <c r="M44" s="102"/>
      <c r="O44" s="110"/>
    </row>
    <row r="45" spans="2:15" x14ac:dyDescent="0.3">
      <c r="B45" s="102"/>
      <c r="D45" s="110"/>
      <c r="E45" s="102"/>
      <c r="G45" s="110"/>
      <c r="H45" s="200"/>
      <c r="I45" s="110"/>
      <c r="J45" s="102"/>
      <c r="L45" s="110"/>
      <c r="M45" s="102"/>
      <c r="O45" s="110"/>
    </row>
    <row r="46" spans="2:15" x14ac:dyDescent="0.3">
      <c r="B46" s="102"/>
      <c r="D46" s="110"/>
      <c r="E46" s="102"/>
      <c r="G46" s="110"/>
      <c r="I46" s="110"/>
      <c r="J46" s="102"/>
      <c r="L46" s="110"/>
      <c r="M46" s="102"/>
      <c r="O46" s="110"/>
    </row>
    <row r="47" spans="2:15" x14ac:dyDescent="0.3">
      <c r="B47" s="102"/>
      <c r="D47" s="110"/>
      <c r="E47" s="102"/>
      <c r="G47" s="110"/>
      <c r="I47" s="110"/>
      <c r="J47" s="102"/>
      <c r="L47" s="110"/>
      <c r="M47" s="102"/>
      <c r="O47" s="110"/>
    </row>
    <row r="48" spans="2:15" x14ac:dyDescent="0.3">
      <c r="B48" s="102"/>
      <c r="D48" s="110"/>
      <c r="E48" s="102"/>
      <c r="G48" s="110"/>
      <c r="I48" s="110"/>
      <c r="J48" s="102"/>
      <c r="L48" s="110"/>
      <c r="M48" s="102"/>
      <c r="O48" s="110"/>
    </row>
    <row r="49" spans="2:15" x14ac:dyDescent="0.3">
      <c r="B49" s="102"/>
      <c r="D49" s="110"/>
      <c r="E49" s="102"/>
      <c r="G49" s="110"/>
      <c r="I49" s="110"/>
      <c r="J49" s="102"/>
      <c r="L49" s="110"/>
      <c r="M49" s="102"/>
      <c r="O49" s="110"/>
    </row>
    <row r="50" spans="2:15" x14ac:dyDescent="0.3">
      <c r="B50" s="102"/>
      <c r="D50" s="110"/>
      <c r="E50" s="102"/>
      <c r="G50" s="110"/>
      <c r="I50" s="110"/>
      <c r="J50" s="102"/>
      <c r="L50" s="110"/>
      <c r="M50" s="206"/>
      <c r="O50" s="110"/>
    </row>
    <row r="51" spans="2:15" x14ac:dyDescent="0.3">
      <c r="B51" s="102"/>
      <c r="D51" s="110"/>
      <c r="E51" s="102"/>
      <c r="G51" s="110"/>
      <c r="I51" s="110"/>
      <c r="J51" s="102"/>
      <c r="L51" s="110"/>
      <c r="M51" s="206"/>
      <c r="O51" s="110"/>
    </row>
    <row r="52" spans="2:15" x14ac:dyDescent="0.3">
      <c r="B52" s="102"/>
      <c r="D52" s="110"/>
      <c r="E52" s="102" t="s">
        <v>164</v>
      </c>
      <c r="G52" s="110"/>
      <c r="I52" s="110"/>
      <c r="J52" s="102"/>
      <c r="L52" s="110"/>
      <c r="M52" s="206"/>
      <c r="O52" s="110"/>
    </row>
    <row r="53" spans="2:15" x14ac:dyDescent="0.3">
      <c r="B53" s="102"/>
      <c r="D53" s="110"/>
      <c r="E53" s="102" t="s">
        <v>165</v>
      </c>
      <c r="G53" s="110"/>
      <c r="I53" s="110"/>
      <c r="J53" s="102"/>
      <c r="L53" s="110"/>
      <c r="M53" s="206"/>
      <c r="O53" s="110"/>
    </row>
    <row r="54" spans="2:15" x14ac:dyDescent="0.3">
      <c r="B54" s="102"/>
      <c r="D54" s="110"/>
      <c r="E54" s="102" t="s">
        <v>166</v>
      </c>
      <c r="G54" s="110"/>
      <c r="H54" s="107" t="s">
        <v>150</v>
      </c>
      <c r="I54" s="110"/>
      <c r="J54" s="102"/>
      <c r="L54" s="110"/>
      <c r="M54" s="206"/>
      <c r="O54" s="110"/>
    </row>
    <row r="55" spans="2:15" x14ac:dyDescent="0.3">
      <c r="B55" s="102"/>
      <c r="D55" s="110"/>
      <c r="E55" s="102" t="s">
        <v>173</v>
      </c>
      <c r="G55" s="110"/>
      <c r="H55" s="107" t="s">
        <v>151</v>
      </c>
      <c r="I55" s="110"/>
      <c r="J55" s="102" t="s">
        <v>153</v>
      </c>
      <c r="L55" s="110"/>
      <c r="M55" s="102"/>
      <c r="O55" s="110"/>
    </row>
    <row r="56" spans="2:15" x14ac:dyDescent="0.3">
      <c r="B56" s="102"/>
      <c r="D56" s="110"/>
      <c r="E56" s="102"/>
      <c r="G56" s="110"/>
      <c r="I56" s="110"/>
      <c r="J56" s="102" t="s">
        <v>154</v>
      </c>
      <c r="L56" s="110"/>
      <c r="M56" s="102"/>
      <c r="O56" s="110"/>
    </row>
    <row r="57" spans="2:15" ht="15" thickBot="1" x14ac:dyDescent="0.35">
      <c r="B57" s="207"/>
      <c r="C57" s="202"/>
      <c r="D57" s="203"/>
      <c r="E57" s="207"/>
      <c r="F57" s="202"/>
      <c r="G57" s="203"/>
      <c r="I57" s="110"/>
      <c r="J57" s="207"/>
      <c r="K57" s="202"/>
      <c r="L57" s="203"/>
      <c r="M57" s="208"/>
      <c r="N57" s="202"/>
      <c r="O57" s="203"/>
    </row>
    <row r="58" spans="2:15" x14ac:dyDescent="0.3">
      <c r="B58" s="196"/>
      <c r="C58" s="104"/>
      <c r="D58" s="104"/>
      <c r="E58" s="104"/>
      <c r="F58" s="104"/>
      <c r="G58" s="104"/>
      <c r="H58" s="196"/>
      <c r="I58" s="105"/>
      <c r="J58" s="104"/>
      <c r="K58" s="104"/>
      <c r="L58" s="104"/>
      <c r="M58" s="104"/>
      <c r="N58" s="104"/>
      <c r="O58" s="105"/>
    </row>
    <row r="59" spans="2:15" ht="21" x14ac:dyDescent="0.4">
      <c r="B59" s="197" t="s">
        <v>19</v>
      </c>
      <c r="H59" s="197" t="s">
        <v>20</v>
      </c>
      <c r="I59" s="110"/>
      <c r="J59" s="198" t="s">
        <v>21</v>
      </c>
      <c r="O59" s="110"/>
    </row>
    <row r="60" spans="2:15" ht="15" customHeight="1" x14ac:dyDescent="0.3">
      <c r="B60" s="209"/>
      <c r="C60" s="204"/>
      <c r="D60" s="204"/>
      <c r="E60" s="204"/>
      <c r="F60" s="204"/>
      <c r="G60" s="204"/>
      <c r="H60" s="209"/>
      <c r="I60" s="110"/>
      <c r="O60" s="110"/>
    </row>
    <row r="61" spans="2:15" ht="15" customHeight="1" x14ac:dyDescent="0.3">
      <c r="B61" s="102"/>
      <c r="H61" s="210"/>
      <c r="I61" s="110"/>
      <c r="L61" s="107" t="s">
        <v>155</v>
      </c>
      <c r="O61" s="110"/>
    </row>
    <row r="62" spans="2:15" ht="15" customHeight="1" x14ac:dyDescent="0.3">
      <c r="B62" s="102"/>
      <c r="F62" s="107" t="s">
        <v>169</v>
      </c>
      <c r="H62" s="102"/>
      <c r="I62" s="110" t="s">
        <v>167</v>
      </c>
      <c r="L62" s="107" t="s">
        <v>156</v>
      </c>
      <c r="O62" s="110"/>
    </row>
    <row r="63" spans="2:15" ht="15" customHeight="1" x14ac:dyDescent="0.3">
      <c r="B63" s="102"/>
      <c r="F63" s="107" t="s">
        <v>170</v>
      </c>
      <c r="H63" s="102"/>
      <c r="I63" s="110" t="s">
        <v>168</v>
      </c>
      <c r="L63" s="107" t="s">
        <v>157</v>
      </c>
      <c r="O63" s="110"/>
    </row>
    <row r="64" spans="2:15" ht="15" customHeight="1" x14ac:dyDescent="0.3">
      <c r="B64" s="102"/>
      <c r="F64" s="107" t="s">
        <v>171</v>
      </c>
      <c r="H64" s="102"/>
      <c r="I64" s="110" t="s">
        <v>198</v>
      </c>
      <c r="L64" s="107" t="s">
        <v>158</v>
      </c>
      <c r="O64" s="110"/>
    </row>
    <row r="65" spans="2:15" ht="15" customHeight="1" x14ac:dyDescent="0.3">
      <c r="B65" s="102"/>
      <c r="F65" s="107" t="s">
        <v>172</v>
      </c>
      <c r="H65" s="102"/>
      <c r="I65" s="110" t="s">
        <v>199</v>
      </c>
      <c r="L65" s="107" t="s">
        <v>159</v>
      </c>
      <c r="O65" s="110"/>
    </row>
    <row r="66" spans="2:15" ht="15" customHeight="1" x14ac:dyDescent="0.3">
      <c r="B66" s="102"/>
      <c r="F66" s="107" t="s">
        <v>174</v>
      </c>
      <c r="H66" s="102"/>
      <c r="I66" s="110"/>
      <c r="L66" s="107" t="s">
        <v>160</v>
      </c>
      <c r="O66" s="110"/>
    </row>
    <row r="67" spans="2:15" ht="15" customHeight="1" x14ac:dyDescent="0.3">
      <c r="B67" s="102"/>
      <c r="F67" s="107" t="s">
        <v>175</v>
      </c>
      <c r="H67" s="102"/>
      <c r="I67" s="110"/>
      <c r="L67" s="107" t="s">
        <v>161</v>
      </c>
      <c r="O67" s="110"/>
    </row>
    <row r="68" spans="2:15" ht="20.25" customHeight="1" x14ac:dyDescent="0.3">
      <c r="B68" s="102"/>
      <c r="F68" s="107" t="s">
        <v>176</v>
      </c>
      <c r="H68" s="102"/>
      <c r="I68" s="110"/>
      <c r="L68" s="107" t="s">
        <v>162</v>
      </c>
      <c r="O68" s="110"/>
    </row>
    <row r="69" spans="2:15" ht="36" customHeight="1" thickBot="1" x14ac:dyDescent="0.35">
      <c r="B69" s="207"/>
      <c r="C69" s="202"/>
      <c r="D69" s="202"/>
      <c r="E69" s="202"/>
      <c r="F69" s="202"/>
      <c r="G69" s="202"/>
      <c r="H69" s="207"/>
      <c r="I69" s="203"/>
      <c r="J69" s="202"/>
      <c r="K69" s="202"/>
      <c r="L69" s="212" t="s">
        <v>163</v>
      </c>
      <c r="M69" s="202"/>
      <c r="N69" s="202"/>
      <c r="O69" s="20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W42"/>
  <sheetViews>
    <sheetView zoomScale="50" zoomScaleNormal="50" workbookViewId="0">
      <selection activeCell="R40" sqref="R40"/>
    </sheetView>
  </sheetViews>
  <sheetFormatPr baseColWidth="10" defaultRowHeight="18" x14ac:dyDescent="0.35"/>
  <cols>
    <col min="1" max="1" width="2.44140625" style="107" customWidth="1"/>
    <col min="2" max="2" width="27.44140625" style="188" bestFit="1" customWidth="1"/>
    <col min="3" max="3" width="1.5546875" style="107" customWidth="1"/>
    <col min="4" max="4" width="19" style="107" customWidth="1"/>
    <col min="5" max="5" width="19.109375" style="107" customWidth="1"/>
    <col min="6" max="6" width="22.44140625" style="107" customWidth="1"/>
    <col min="7" max="7" width="16.44140625" style="107" customWidth="1"/>
    <col min="8" max="8" width="25.5546875" style="107" customWidth="1"/>
    <col min="9" max="9" width="19.6640625" style="107" customWidth="1"/>
    <col min="10" max="10" width="22.109375" style="107" customWidth="1"/>
    <col min="11" max="11" width="16.88671875" style="107" customWidth="1"/>
    <col min="12" max="12" width="22.88671875" style="107" customWidth="1"/>
    <col min="13" max="13" width="17.109375" style="107" customWidth="1"/>
    <col min="14" max="14" width="19.33203125" style="107" customWidth="1"/>
    <col min="15" max="256" width="11.44140625" style="107"/>
    <col min="257" max="257" width="2.44140625" style="107" customWidth="1"/>
    <col min="258" max="258" width="27.44140625" style="107" bestFit="1" customWidth="1"/>
    <col min="259" max="259" width="1.5546875" style="107" customWidth="1"/>
    <col min="260" max="260" width="16.5546875" style="107" customWidth="1"/>
    <col min="261" max="261" width="15.6640625" style="107" customWidth="1"/>
    <col min="262" max="262" width="17.5546875" style="107" customWidth="1"/>
    <col min="263" max="263" width="16.44140625" style="107" customWidth="1"/>
    <col min="264" max="264" width="17.6640625" style="107" customWidth="1"/>
    <col min="265" max="265" width="19.6640625" style="107" customWidth="1"/>
    <col min="266" max="266" width="18.6640625" style="107" customWidth="1"/>
    <col min="267" max="267" width="16.88671875" style="107" customWidth="1"/>
    <col min="268" max="268" width="16.44140625" style="107" customWidth="1"/>
    <col min="269" max="269" width="17.109375" style="107" customWidth="1"/>
    <col min="270" max="270" width="15.109375" style="107" customWidth="1"/>
    <col min="271" max="512" width="11.44140625" style="107"/>
    <col min="513" max="513" width="2.44140625" style="107" customWidth="1"/>
    <col min="514" max="514" width="27.44140625" style="107" bestFit="1" customWidth="1"/>
    <col min="515" max="515" width="1.5546875" style="107" customWidth="1"/>
    <col min="516" max="516" width="16.5546875" style="107" customWidth="1"/>
    <col min="517" max="517" width="15.6640625" style="107" customWidth="1"/>
    <col min="518" max="518" width="17.5546875" style="107" customWidth="1"/>
    <col min="519" max="519" width="16.44140625" style="107" customWidth="1"/>
    <col min="520" max="520" width="17.6640625" style="107" customWidth="1"/>
    <col min="521" max="521" width="19.6640625" style="107" customWidth="1"/>
    <col min="522" max="522" width="18.6640625" style="107" customWidth="1"/>
    <col min="523" max="523" width="16.88671875" style="107" customWidth="1"/>
    <col min="524" max="524" width="16.44140625" style="107" customWidth="1"/>
    <col min="525" max="525" width="17.109375" style="107" customWidth="1"/>
    <col min="526" max="526" width="15.109375" style="107" customWidth="1"/>
    <col min="527" max="768" width="11.44140625" style="107"/>
    <col min="769" max="769" width="2.44140625" style="107" customWidth="1"/>
    <col min="770" max="770" width="27.44140625" style="107" bestFit="1" customWidth="1"/>
    <col min="771" max="771" width="1.5546875" style="107" customWidth="1"/>
    <col min="772" max="772" width="16.5546875" style="107" customWidth="1"/>
    <col min="773" max="773" width="15.6640625" style="107" customWidth="1"/>
    <col min="774" max="774" width="17.5546875" style="107" customWidth="1"/>
    <col min="775" max="775" width="16.44140625" style="107" customWidth="1"/>
    <col min="776" max="776" width="17.6640625" style="107" customWidth="1"/>
    <col min="777" max="777" width="19.6640625" style="107" customWidth="1"/>
    <col min="778" max="778" width="18.6640625" style="107" customWidth="1"/>
    <col min="779" max="779" width="16.88671875" style="107" customWidth="1"/>
    <col min="780" max="780" width="16.44140625" style="107" customWidth="1"/>
    <col min="781" max="781" width="17.109375" style="107" customWidth="1"/>
    <col min="782" max="782" width="15.109375" style="107" customWidth="1"/>
    <col min="783" max="1024" width="11.44140625" style="107"/>
    <col min="1025" max="1025" width="2.44140625" style="107" customWidth="1"/>
    <col min="1026" max="1026" width="27.44140625" style="107" bestFit="1" customWidth="1"/>
    <col min="1027" max="1027" width="1.5546875" style="107" customWidth="1"/>
    <col min="1028" max="1028" width="16.5546875" style="107" customWidth="1"/>
    <col min="1029" max="1029" width="15.6640625" style="107" customWidth="1"/>
    <col min="1030" max="1030" width="17.5546875" style="107" customWidth="1"/>
    <col min="1031" max="1031" width="16.44140625" style="107" customWidth="1"/>
    <col min="1032" max="1032" width="17.6640625" style="107" customWidth="1"/>
    <col min="1033" max="1033" width="19.6640625" style="107" customWidth="1"/>
    <col min="1034" max="1034" width="18.6640625" style="107" customWidth="1"/>
    <col min="1035" max="1035" width="16.88671875" style="107" customWidth="1"/>
    <col min="1036" max="1036" width="16.44140625" style="107" customWidth="1"/>
    <col min="1037" max="1037" width="17.109375" style="107" customWidth="1"/>
    <col min="1038" max="1038" width="15.109375" style="107" customWidth="1"/>
    <col min="1039" max="1280" width="11.44140625" style="107"/>
    <col min="1281" max="1281" width="2.44140625" style="107" customWidth="1"/>
    <col min="1282" max="1282" width="27.44140625" style="107" bestFit="1" customWidth="1"/>
    <col min="1283" max="1283" width="1.5546875" style="107" customWidth="1"/>
    <col min="1284" max="1284" width="16.5546875" style="107" customWidth="1"/>
    <col min="1285" max="1285" width="15.6640625" style="107" customWidth="1"/>
    <col min="1286" max="1286" width="17.5546875" style="107" customWidth="1"/>
    <col min="1287" max="1287" width="16.44140625" style="107" customWidth="1"/>
    <col min="1288" max="1288" width="17.6640625" style="107" customWidth="1"/>
    <col min="1289" max="1289" width="19.6640625" style="107" customWidth="1"/>
    <col min="1290" max="1290" width="18.6640625" style="107" customWidth="1"/>
    <col min="1291" max="1291" width="16.88671875" style="107" customWidth="1"/>
    <col min="1292" max="1292" width="16.44140625" style="107" customWidth="1"/>
    <col min="1293" max="1293" width="17.109375" style="107" customWidth="1"/>
    <col min="1294" max="1294" width="15.109375" style="107" customWidth="1"/>
    <col min="1295" max="1536" width="11.44140625" style="107"/>
    <col min="1537" max="1537" width="2.44140625" style="107" customWidth="1"/>
    <col min="1538" max="1538" width="27.44140625" style="107" bestFit="1" customWidth="1"/>
    <col min="1539" max="1539" width="1.5546875" style="107" customWidth="1"/>
    <col min="1540" max="1540" width="16.5546875" style="107" customWidth="1"/>
    <col min="1541" max="1541" width="15.6640625" style="107" customWidth="1"/>
    <col min="1542" max="1542" width="17.5546875" style="107" customWidth="1"/>
    <col min="1543" max="1543" width="16.44140625" style="107" customWidth="1"/>
    <col min="1544" max="1544" width="17.6640625" style="107" customWidth="1"/>
    <col min="1545" max="1545" width="19.6640625" style="107" customWidth="1"/>
    <col min="1546" max="1546" width="18.6640625" style="107" customWidth="1"/>
    <col min="1547" max="1547" width="16.88671875" style="107" customWidth="1"/>
    <col min="1548" max="1548" width="16.44140625" style="107" customWidth="1"/>
    <col min="1549" max="1549" width="17.109375" style="107" customWidth="1"/>
    <col min="1550" max="1550" width="15.109375" style="107" customWidth="1"/>
    <col min="1551" max="1792" width="11.44140625" style="107"/>
    <col min="1793" max="1793" width="2.44140625" style="107" customWidth="1"/>
    <col min="1794" max="1794" width="27.44140625" style="107" bestFit="1" customWidth="1"/>
    <col min="1795" max="1795" width="1.5546875" style="107" customWidth="1"/>
    <col min="1796" max="1796" width="16.5546875" style="107" customWidth="1"/>
    <col min="1797" max="1797" width="15.6640625" style="107" customWidth="1"/>
    <col min="1798" max="1798" width="17.5546875" style="107" customWidth="1"/>
    <col min="1799" max="1799" width="16.44140625" style="107" customWidth="1"/>
    <col min="1800" max="1800" width="17.6640625" style="107" customWidth="1"/>
    <col min="1801" max="1801" width="19.6640625" style="107" customWidth="1"/>
    <col min="1802" max="1802" width="18.6640625" style="107" customWidth="1"/>
    <col min="1803" max="1803" width="16.88671875" style="107" customWidth="1"/>
    <col min="1804" max="1804" width="16.44140625" style="107" customWidth="1"/>
    <col min="1805" max="1805" width="17.109375" style="107" customWidth="1"/>
    <col min="1806" max="1806" width="15.109375" style="107" customWidth="1"/>
    <col min="1807" max="2048" width="11.44140625" style="107"/>
    <col min="2049" max="2049" width="2.44140625" style="107" customWidth="1"/>
    <col min="2050" max="2050" width="27.44140625" style="107" bestFit="1" customWidth="1"/>
    <col min="2051" max="2051" width="1.5546875" style="107" customWidth="1"/>
    <col min="2052" max="2052" width="16.5546875" style="107" customWidth="1"/>
    <col min="2053" max="2053" width="15.6640625" style="107" customWidth="1"/>
    <col min="2054" max="2054" width="17.5546875" style="107" customWidth="1"/>
    <col min="2055" max="2055" width="16.44140625" style="107" customWidth="1"/>
    <col min="2056" max="2056" width="17.6640625" style="107" customWidth="1"/>
    <col min="2057" max="2057" width="19.6640625" style="107" customWidth="1"/>
    <col min="2058" max="2058" width="18.6640625" style="107" customWidth="1"/>
    <col min="2059" max="2059" width="16.88671875" style="107" customWidth="1"/>
    <col min="2060" max="2060" width="16.44140625" style="107" customWidth="1"/>
    <col min="2061" max="2061" width="17.109375" style="107" customWidth="1"/>
    <col min="2062" max="2062" width="15.109375" style="107" customWidth="1"/>
    <col min="2063" max="2304" width="11.44140625" style="107"/>
    <col min="2305" max="2305" width="2.44140625" style="107" customWidth="1"/>
    <col min="2306" max="2306" width="27.44140625" style="107" bestFit="1" customWidth="1"/>
    <col min="2307" max="2307" width="1.5546875" style="107" customWidth="1"/>
    <col min="2308" max="2308" width="16.5546875" style="107" customWidth="1"/>
    <col min="2309" max="2309" width="15.6640625" style="107" customWidth="1"/>
    <col min="2310" max="2310" width="17.5546875" style="107" customWidth="1"/>
    <col min="2311" max="2311" width="16.44140625" style="107" customWidth="1"/>
    <col min="2312" max="2312" width="17.6640625" style="107" customWidth="1"/>
    <col min="2313" max="2313" width="19.6640625" style="107" customWidth="1"/>
    <col min="2314" max="2314" width="18.6640625" style="107" customWidth="1"/>
    <col min="2315" max="2315" width="16.88671875" style="107" customWidth="1"/>
    <col min="2316" max="2316" width="16.44140625" style="107" customWidth="1"/>
    <col min="2317" max="2317" width="17.109375" style="107" customWidth="1"/>
    <col min="2318" max="2318" width="15.109375" style="107" customWidth="1"/>
    <col min="2319" max="2560" width="11.44140625" style="107"/>
    <col min="2561" max="2561" width="2.44140625" style="107" customWidth="1"/>
    <col min="2562" max="2562" width="27.44140625" style="107" bestFit="1" customWidth="1"/>
    <col min="2563" max="2563" width="1.5546875" style="107" customWidth="1"/>
    <col min="2564" max="2564" width="16.5546875" style="107" customWidth="1"/>
    <col min="2565" max="2565" width="15.6640625" style="107" customWidth="1"/>
    <col min="2566" max="2566" width="17.5546875" style="107" customWidth="1"/>
    <col min="2567" max="2567" width="16.44140625" style="107" customWidth="1"/>
    <col min="2568" max="2568" width="17.6640625" style="107" customWidth="1"/>
    <col min="2569" max="2569" width="19.6640625" style="107" customWidth="1"/>
    <col min="2570" max="2570" width="18.6640625" style="107" customWidth="1"/>
    <col min="2571" max="2571" width="16.88671875" style="107" customWidth="1"/>
    <col min="2572" max="2572" width="16.44140625" style="107" customWidth="1"/>
    <col min="2573" max="2573" width="17.109375" style="107" customWidth="1"/>
    <col min="2574" max="2574" width="15.109375" style="107" customWidth="1"/>
    <col min="2575" max="2816" width="11.44140625" style="107"/>
    <col min="2817" max="2817" width="2.44140625" style="107" customWidth="1"/>
    <col min="2818" max="2818" width="27.44140625" style="107" bestFit="1" customWidth="1"/>
    <col min="2819" max="2819" width="1.5546875" style="107" customWidth="1"/>
    <col min="2820" max="2820" width="16.5546875" style="107" customWidth="1"/>
    <col min="2821" max="2821" width="15.6640625" style="107" customWidth="1"/>
    <col min="2822" max="2822" width="17.5546875" style="107" customWidth="1"/>
    <col min="2823" max="2823" width="16.44140625" style="107" customWidth="1"/>
    <col min="2824" max="2824" width="17.6640625" style="107" customWidth="1"/>
    <col min="2825" max="2825" width="19.6640625" style="107" customWidth="1"/>
    <col min="2826" max="2826" width="18.6640625" style="107" customWidth="1"/>
    <col min="2827" max="2827" width="16.88671875" style="107" customWidth="1"/>
    <col min="2828" max="2828" width="16.44140625" style="107" customWidth="1"/>
    <col min="2829" max="2829" width="17.109375" style="107" customWidth="1"/>
    <col min="2830" max="2830" width="15.109375" style="107" customWidth="1"/>
    <col min="2831" max="3072" width="11.44140625" style="107"/>
    <col min="3073" max="3073" width="2.44140625" style="107" customWidth="1"/>
    <col min="3074" max="3074" width="27.44140625" style="107" bestFit="1" customWidth="1"/>
    <col min="3075" max="3075" width="1.5546875" style="107" customWidth="1"/>
    <col min="3076" max="3076" width="16.5546875" style="107" customWidth="1"/>
    <col min="3077" max="3077" width="15.6640625" style="107" customWidth="1"/>
    <col min="3078" max="3078" width="17.5546875" style="107" customWidth="1"/>
    <col min="3079" max="3079" width="16.44140625" style="107" customWidth="1"/>
    <col min="3080" max="3080" width="17.6640625" style="107" customWidth="1"/>
    <col min="3081" max="3081" width="19.6640625" style="107" customWidth="1"/>
    <col min="3082" max="3082" width="18.6640625" style="107" customWidth="1"/>
    <col min="3083" max="3083" width="16.88671875" style="107" customWidth="1"/>
    <col min="3084" max="3084" width="16.44140625" style="107" customWidth="1"/>
    <col min="3085" max="3085" width="17.109375" style="107" customWidth="1"/>
    <col min="3086" max="3086" width="15.109375" style="107" customWidth="1"/>
    <col min="3087" max="3328" width="11.44140625" style="107"/>
    <col min="3329" max="3329" width="2.44140625" style="107" customWidth="1"/>
    <col min="3330" max="3330" width="27.44140625" style="107" bestFit="1" customWidth="1"/>
    <col min="3331" max="3331" width="1.5546875" style="107" customWidth="1"/>
    <col min="3332" max="3332" width="16.5546875" style="107" customWidth="1"/>
    <col min="3333" max="3333" width="15.6640625" style="107" customWidth="1"/>
    <col min="3334" max="3334" width="17.5546875" style="107" customWidth="1"/>
    <col min="3335" max="3335" width="16.44140625" style="107" customWidth="1"/>
    <col min="3336" max="3336" width="17.6640625" style="107" customWidth="1"/>
    <col min="3337" max="3337" width="19.6640625" style="107" customWidth="1"/>
    <col min="3338" max="3338" width="18.6640625" style="107" customWidth="1"/>
    <col min="3339" max="3339" width="16.88671875" style="107" customWidth="1"/>
    <col min="3340" max="3340" width="16.44140625" style="107" customWidth="1"/>
    <col min="3341" max="3341" width="17.109375" style="107" customWidth="1"/>
    <col min="3342" max="3342" width="15.109375" style="107" customWidth="1"/>
    <col min="3343" max="3584" width="11.44140625" style="107"/>
    <col min="3585" max="3585" width="2.44140625" style="107" customWidth="1"/>
    <col min="3586" max="3586" width="27.44140625" style="107" bestFit="1" customWidth="1"/>
    <col min="3587" max="3587" width="1.5546875" style="107" customWidth="1"/>
    <col min="3588" max="3588" width="16.5546875" style="107" customWidth="1"/>
    <col min="3589" max="3589" width="15.6640625" style="107" customWidth="1"/>
    <col min="3590" max="3590" width="17.5546875" style="107" customWidth="1"/>
    <col min="3591" max="3591" width="16.44140625" style="107" customWidth="1"/>
    <col min="3592" max="3592" width="17.6640625" style="107" customWidth="1"/>
    <col min="3593" max="3593" width="19.6640625" style="107" customWidth="1"/>
    <col min="3594" max="3594" width="18.6640625" style="107" customWidth="1"/>
    <col min="3595" max="3595" width="16.88671875" style="107" customWidth="1"/>
    <col min="3596" max="3596" width="16.44140625" style="107" customWidth="1"/>
    <col min="3597" max="3597" width="17.109375" style="107" customWidth="1"/>
    <col min="3598" max="3598" width="15.109375" style="107" customWidth="1"/>
    <col min="3599" max="3840" width="11.44140625" style="107"/>
    <col min="3841" max="3841" width="2.44140625" style="107" customWidth="1"/>
    <col min="3842" max="3842" width="27.44140625" style="107" bestFit="1" customWidth="1"/>
    <col min="3843" max="3843" width="1.5546875" style="107" customWidth="1"/>
    <col min="3844" max="3844" width="16.5546875" style="107" customWidth="1"/>
    <col min="3845" max="3845" width="15.6640625" style="107" customWidth="1"/>
    <col min="3846" max="3846" width="17.5546875" style="107" customWidth="1"/>
    <col min="3847" max="3847" width="16.44140625" style="107" customWidth="1"/>
    <col min="3848" max="3848" width="17.6640625" style="107" customWidth="1"/>
    <col min="3849" max="3849" width="19.6640625" style="107" customWidth="1"/>
    <col min="3850" max="3850" width="18.6640625" style="107" customWidth="1"/>
    <col min="3851" max="3851" width="16.88671875" style="107" customWidth="1"/>
    <col min="3852" max="3852" width="16.44140625" style="107" customWidth="1"/>
    <col min="3853" max="3853" width="17.109375" style="107" customWidth="1"/>
    <col min="3854" max="3854" width="15.109375" style="107" customWidth="1"/>
    <col min="3855" max="4096" width="11.44140625" style="107"/>
    <col min="4097" max="4097" width="2.44140625" style="107" customWidth="1"/>
    <col min="4098" max="4098" width="27.44140625" style="107" bestFit="1" customWidth="1"/>
    <col min="4099" max="4099" width="1.5546875" style="107" customWidth="1"/>
    <col min="4100" max="4100" width="16.5546875" style="107" customWidth="1"/>
    <col min="4101" max="4101" width="15.6640625" style="107" customWidth="1"/>
    <col min="4102" max="4102" width="17.5546875" style="107" customWidth="1"/>
    <col min="4103" max="4103" width="16.44140625" style="107" customWidth="1"/>
    <col min="4104" max="4104" width="17.6640625" style="107" customWidth="1"/>
    <col min="4105" max="4105" width="19.6640625" style="107" customWidth="1"/>
    <col min="4106" max="4106" width="18.6640625" style="107" customWidth="1"/>
    <col min="4107" max="4107" width="16.88671875" style="107" customWidth="1"/>
    <col min="4108" max="4108" width="16.44140625" style="107" customWidth="1"/>
    <col min="4109" max="4109" width="17.109375" style="107" customWidth="1"/>
    <col min="4110" max="4110" width="15.109375" style="107" customWidth="1"/>
    <col min="4111" max="4352" width="11.44140625" style="107"/>
    <col min="4353" max="4353" width="2.44140625" style="107" customWidth="1"/>
    <col min="4354" max="4354" width="27.44140625" style="107" bestFit="1" customWidth="1"/>
    <col min="4355" max="4355" width="1.5546875" style="107" customWidth="1"/>
    <col min="4356" max="4356" width="16.5546875" style="107" customWidth="1"/>
    <col min="4357" max="4357" width="15.6640625" style="107" customWidth="1"/>
    <col min="4358" max="4358" width="17.5546875" style="107" customWidth="1"/>
    <col min="4359" max="4359" width="16.44140625" style="107" customWidth="1"/>
    <col min="4360" max="4360" width="17.6640625" style="107" customWidth="1"/>
    <col min="4361" max="4361" width="19.6640625" style="107" customWidth="1"/>
    <col min="4362" max="4362" width="18.6640625" style="107" customWidth="1"/>
    <col min="4363" max="4363" width="16.88671875" style="107" customWidth="1"/>
    <col min="4364" max="4364" width="16.44140625" style="107" customWidth="1"/>
    <col min="4365" max="4365" width="17.109375" style="107" customWidth="1"/>
    <col min="4366" max="4366" width="15.109375" style="107" customWidth="1"/>
    <col min="4367" max="4608" width="11.44140625" style="107"/>
    <col min="4609" max="4609" width="2.44140625" style="107" customWidth="1"/>
    <col min="4610" max="4610" width="27.44140625" style="107" bestFit="1" customWidth="1"/>
    <col min="4611" max="4611" width="1.5546875" style="107" customWidth="1"/>
    <col min="4612" max="4612" width="16.5546875" style="107" customWidth="1"/>
    <col min="4613" max="4613" width="15.6640625" style="107" customWidth="1"/>
    <col min="4614" max="4614" width="17.5546875" style="107" customWidth="1"/>
    <col min="4615" max="4615" width="16.44140625" style="107" customWidth="1"/>
    <col min="4616" max="4616" width="17.6640625" style="107" customWidth="1"/>
    <col min="4617" max="4617" width="19.6640625" style="107" customWidth="1"/>
    <col min="4618" max="4618" width="18.6640625" style="107" customWidth="1"/>
    <col min="4619" max="4619" width="16.88671875" style="107" customWidth="1"/>
    <col min="4620" max="4620" width="16.44140625" style="107" customWidth="1"/>
    <col min="4621" max="4621" width="17.109375" style="107" customWidth="1"/>
    <col min="4622" max="4622" width="15.109375" style="107" customWidth="1"/>
    <col min="4623" max="4864" width="11.44140625" style="107"/>
    <col min="4865" max="4865" width="2.44140625" style="107" customWidth="1"/>
    <col min="4866" max="4866" width="27.44140625" style="107" bestFit="1" customWidth="1"/>
    <col min="4867" max="4867" width="1.5546875" style="107" customWidth="1"/>
    <col min="4868" max="4868" width="16.5546875" style="107" customWidth="1"/>
    <col min="4869" max="4869" width="15.6640625" style="107" customWidth="1"/>
    <col min="4870" max="4870" width="17.5546875" style="107" customWidth="1"/>
    <col min="4871" max="4871" width="16.44140625" style="107" customWidth="1"/>
    <col min="4872" max="4872" width="17.6640625" style="107" customWidth="1"/>
    <col min="4873" max="4873" width="19.6640625" style="107" customWidth="1"/>
    <col min="4874" max="4874" width="18.6640625" style="107" customWidth="1"/>
    <col min="4875" max="4875" width="16.88671875" style="107" customWidth="1"/>
    <col min="4876" max="4876" width="16.44140625" style="107" customWidth="1"/>
    <col min="4877" max="4877" width="17.109375" style="107" customWidth="1"/>
    <col min="4878" max="4878" width="15.109375" style="107" customWidth="1"/>
    <col min="4879" max="5120" width="11.44140625" style="107"/>
    <col min="5121" max="5121" width="2.44140625" style="107" customWidth="1"/>
    <col min="5122" max="5122" width="27.44140625" style="107" bestFit="1" customWidth="1"/>
    <col min="5123" max="5123" width="1.5546875" style="107" customWidth="1"/>
    <col min="5124" max="5124" width="16.5546875" style="107" customWidth="1"/>
    <col min="5125" max="5125" width="15.6640625" style="107" customWidth="1"/>
    <col min="5126" max="5126" width="17.5546875" style="107" customWidth="1"/>
    <col min="5127" max="5127" width="16.44140625" style="107" customWidth="1"/>
    <col min="5128" max="5128" width="17.6640625" style="107" customWidth="1"/>
    <col min="5129" max="5129" width="19.6640625" style="107" customWidth="1"/>
    <col min="5130" max="5130" width="18.6640625" style="107" customWidth="1"/>
    <col min="5131" max="5131" width="16.88671875" style="107" customWidth="1"/>
    <col min="5132" max="5132" width="16.44140625" style="107" customWidth="1"/>
    <col min="5133" max="5133" width="17.109375" style="107" customWidth="1"/>
    <col min="5134" max="5134" width="15.109375" style="107" customWidth="1"/>
    <col min="5135" max="5376" width="11.44140625" style="107"/>
    <col min="5377" max="5377" width="2.44140625" style="107" customWidth="1"/>
    <col min="5378" max="5378" width="27.44140625" style="107" bestFit="1" customWidth="1"/>
    <col min="5379" max="5379" width="1.5546875" style="107" customWidth="1"/>
    <col min="5380" max="5380" width="16.5546875" style="107" customWidth="1"/>
    <col min="5381" max="5381" width="15.6640625" style="107" customWidth="1"/>
    <col min="5382" max="5382" width="17.5546875" style="107" customWidth="1"/>
    <col min="5383" max="5383" width="16.44140625" style="107" customWidth="1"/>
    <col min="5384" max="5384" width="17.6640625" style="107" customWidth="1"/>
    <col min="5385" max="5385" width="19.6640625" style="107" customWidth="1"/>
    <col min="5386" max="5386" width="18.6640625" style="107" customWidth="1"/>
    <col min="5387" max="5387" width="16.88671875" style="107" customWidth="1"/>
    <col min="5388" max="5388" width="16.44140625" style="107" customWidth="1"/>
    <col min="5389" max="5389" width="17.109375" style="107" customWidth="1"/>
    <col min="5390" max="5390" width="15.109375" style="107" customWidth="1"/>
    <col min="5391" max="5632" width="11.44140625" style="107"/>
    <col min="5633" max="5633" width="2.44140625" style="107" customWidth="1"/>
    <col min="5634" max="5634" width="27.44140625" style="107" bestFit="1" customWidth="1"/>
    <col min="5635" max="5635" width="1.5546875" style="107" customWidth="1"/>
    <col min="5636" max="5636" width="16.5546875" style="107" customWidth="1"/>
    <col min="5637" max="5637" width="15.6640625" style="107" customWidth="1"/>
    <col min="5638" max="5638" width="17.5546875" style="107" customWidth="1"/>
    <col min="5639" max="5639" width="16.44140625" style="107" customWidth="1"/>
    <col min="5640" max="5640" width="17.6640625" style="107" customWidth="1"/>
    <col min="5641" max="5641" width="19.6640625" style="107" customWidth="1"/>
    <col min="5642" max="5642" width="18.6640625" style="107" customWidth="1"/>
    <col min="5643" max="5643" width="16.88671875" style="107" customWidth="1"/>
    <col min="5644" max="5644" width="16.44140625" style="107" customWidth="1"/>
    <col min="5645" max="5645" width="17.109375" style="107" customWidth="1"/>
    <col min="5646" max="5646" width="15.109375" style="107" customWidth="1"/>
    <col min="5647" max="5888" width="11.44140625" style="107"/>
    <col min="5889" max="5889" width="2.44140625" style="107" customWidth="1"/>
    <col min="5890" max="5890" width="27.44140625" style="107" bestFit="1" customWidth="1"/>
    <col min="5891" max="5891" width="1.5546875" style="107" customWidth="1"/>
    <col min="5892" max="5892" width="16.5546875" style="107" customWidth="1"/>
    <col min="5893" max="5893" width="15.6640625" style="107" customWidth="1"/>
    <col min="5894" max="5894" width="17.5546875" style="107" customWidth="1"/>
    <col min="5895" max="5895" width="16.44140625" style="107" customWidth="1"/>
    <col min="5896" max="5896" width="17.6640625" style="107" customWidth="1"/>
    <col min="5897" max="5897" width="19.6640625" style="107" customWidth="1"/>
    <col min="5898" max="5898" width="18.6640625" style="107" customWidth="1"/>
    <col min="5899" max="5899" width="16.88671875" style="107" customWidth="1"/>
    <col min="5900" max="5900" width="16.44140625" style="107" customWidth="1"/>
    <col min="5901" max="5901" width="17.109375" style="107" customWidth="1"/>
    <col min="5902" max="5902" width="15.109375" style="107" customWidth="1"/>
    <col min="5903" max="6144" width="11.44140625" style="107"/>
    <col min="6145" max="6145" width="2.44140625" style="107" customWidth="1"/>
    <col min="6146" max="6146" width="27.44140625" style="107" bestFit="1" customWidth="1"/>
    <col min="6147" max="6147" width="1.5546875" style="107" customWidth="1"/>
    <col min="6148" max="6148" width="16.5546875" style="107" customWidth="1"/>
    <col min="6149" max="6149" width="15.6640625" style="107" customWidth="1"/>
    <col min="6150" max="6150" width="17.5546875" style="107" customWidth="1"/>
    <col min="6151" max="6151" width="16.44140625" style="107" customWidth="1"/>
    <col min="6152" max="6152" width="17.6640625" style="107" customWidth="1"/>
    <col min="6153" max="6153" width="19.6640625" style="107" customWidth="1"/>
    <col min="6154" max="6154" width="18.6640625" style="107" customWidth="1"/>
    <col min="6155" max="6155" width="16.88671875" style="107" customWidth="1"/>
    <col min="6156" max="6156" width="16.44140625" style="107" customWidth="1"/>
    <col min="6157" max="6157" width="17.109375" style="107" customWidth="1"/>
    <col min="6158" max="6158" width="15.109375" style="107" customWidth="1"/>
    <col min="6159" max="6400" width="11.44140625" style="107"/>
    <col min="6401" max="6401" width="2.44140625" style="107" customWidth="1"/>
    <col min="6402" max="6402" width="27.44140625" style="107" bestFit="1" customWidth="1"/>
    <col min="6403" max="6403" width="1.5546875" style="107" customWidth="1"/>
    <col min="6404" max="6404" width="16.5546875" style="107" customWidth="1"/>
    <col min="6405" max="6405" width="15.6640625" style="107" customWidth="1"/>
    <col min="6406" max="6406" width="17.5546875" style="107" customWidth="1"/>
    <col min="6407" max="6407" width="16.44140625" style="107" customWidth="1"/>
    <col min="6408" max="6408" width="17.6640625" style="107" customWidth="1"/>
    <col min="6409" max="6409" width="19.6640625" style="107" customWidth="1"/>
    <col min="6410" max="6410" width="18.6640625" style="107" customWidth="1"/>
    <col min="6411" max="6411" width="16.88671875" style="107" customWidth="1"/>
    <col min="6412" max="6412" width="16.44140625" style="107" customWidth="1"/>
    <col min="6413" max="6413" width="17.109375" style="107" customWidth="1"/>
    <col min="6414" max="6414" width="15.109375" style="107" customWidth="1"/>
    <col min="6415" max="6656" width="11.44140625" style="107"/>
    <col min="6657" max="6657" width="2.44140625" style="107" customWidth="1"/>
    <col min="6658" max="6658" width="27.44140625" style="107" bestFit="1" customWidth="1"/>
    <col min="6659" max="6659" width="1.5546875" style="107" customWidth="1"/>
    <col min="6660" max="6660" width="16.5546875" style="107" customWidth="1"/>
    <col min="6661" max="6661" width="15.6640625" style="107" customWidth="1"/>
    <col min="6662" max="6662" width="17.5546875" style="107" customWidth="1"/>
    <col min="6663" max="6663" width="16.44140625" style="107" customWidth="1"/>
    <col min="6664" max="6664" width="17.6640625" style="107" customWidth="1"/>
    <col min="6665" max="6665" width="19.6640625" style="107" customWidth="1"/>
    <col min="6666" max="6666" width="18.6640625" style="107" customWidth="1"/>
    <col min="6667" max="6667" width="16.88671875" style="107" customWidth="1"/>
    <col min="6668" max="6668" width="16.44140625" style="107" customWidth="1"/>
    <col min="6669" max="6669" width="17.109375" style="107" customWidth="1"/>
    <col min="6670" max="6670" width="15.109375" style="107" customWidth="1"/>
    <col min="6671" max="6912" width="11.44140625" style="107"/>
    <col min="6913" max="6913" width="2.44140625" style="107" customWidth="1"/>
    <col min="6914" max="6914" width="27.44140625" style="107" bestFit="1" customWidth="1"/>
    <col min="6915" max="6915" width="1.5546875" style="107" customWidth="1"/>
    <col min="6916" max="6916" width="16.5546875" style="107" customWidth="1"/>
    <col min="6917" max="6917" width="15.6640625" style="107" customWidth="1"/>
    <col min="6918" max="6918" width="17.5546875" style="107" customWidth="1"/>
    <col min="6919" max="6919" width="16.44140625" style="107" customWidth="1"/>
    <col min="6920" max="6920" width="17.6640625" style="107" customWidth="1"/>
    <col min="6921" max="6921" width="19.6640625" style="107" customWidth="1"/>
    <col min="6922" max="6922" width="18.6640625" style="107" customWidth="1"/>
    <col min="6923" max="6923" width="16.88671875" style="107" customWidth="1"/>
    <col min="6924" max="6924" width="16.44140625" style="107" customWidth="1"/>
    <col min="6925" max="6925" width="17.109375" style="107" customWidth="1"/>
    <col min="6926" max="6926" width="15.109375" style="107" customWidth="1"/>
    <col min="6927" max="7168" width="11.44140625" style="107"/>
    <col min="7169" max="7169" width="2.44140625" style="107" customWidth="1"/>
    <col min="7170" max="7170" width="27.44140625" style="107" bestFit="1" customWidth="1"/>
    <col min="7171" max="7171" width="1.5546875" style="107" customWidth="1"/>
    <col min="7172" max="7172" width="16.5546875" style="107" customWidth="1"/>
    <col min="7173" max="7173" width="15.6640625" style="107" customWidth="1"/>
    <col min="7174" max="7174" width="17.5546875" style="107" customWidth="1"/>
    <col min="7175" max="7175" width="16.44140625" style="107" customWidth="1"/>
    <col min="7176" max="7176" width="17.6640625" style="107" customWidth="1"/>
    <col min="7177" max="7177" width="19.6640625" style="107" customWidth="1"/>
    <col min="7178" max="7178" width="18.6640625" style="107" customWidth="1"/>
    <col min="7179" max="7179" width="16.88671875" style="107" customWidth="1"/>
    <col min="7180" max="7180" width="16.44140625" style="107" customWidth="1"/>
    <col min="7181" max="7181" width="17.109375" style="107" customWidth="1"/>
    <col min="7182" max="7182" width="15.109375" style="107" customWidth="1"/>
    <col min="7183" max="7424" width="11.44140625" style="107"/>
    <col min="7425" max="7425" width="2.44140625" style="107" customWidth="1"/>
    <col min="7426" max="7426" width="27.44140625" style="107" bestFit="1" customWidth="1"/>
    <col min="7427" max="7427" width="1.5546875" style="107" customWidth="1"/>
    <col min="7428" max="7428" width="16.5546875" style="107" customWidth="1"/>
    <col min="7429" max="7429" width="15.6640625" style="107" customWidth="1"/>
    <col min="7430" max="7430" width="17.5546875" style="107" customWidth="1"/>
    <col min="7431" max="7431" width="16.44140625" style="107" customWidth="1"/>
    <col min="7432" max="7432" width="17.6640625" style="107" customWidth="1"/>
    <col min="7433" max="7433" width="19.6640625" style="107" customWidth="1"/>
    <col min="7434" max="7434" width="18.6640625" style="107" customWidth="1"/>
    <col min="7435" max="7435" width="16.88671875" style="107" customWidth="1"/>
    <col min="7436" max="7436" width="16.44140625" style="107" customWidth="1"/>
    <col min="7437" max="7437" width="17.109375" style="107" customWidth="1"/>
    <col min="7438" max="7438" width="15.109375" style="107" customWidth="1"/>
    <col min="7439" max="7680" width="11.44140625" style="107"/>
    <col min="7681" max="7681" width="2.44140625" style="107" customWidth="1"/>
    <col min="7682" max="7682" width="27.44140625" style="107" bestFit="1" customWidth="1"/>
    <col min="7683" max="7683" width="1.5546875" style="107" customWidth="1"/>
    <col min="7684" max="7684" width="16.5546875" style="107" customWidth="1"/>
    <col min="7685" max="7685" width="15.6640625" style="107" customWidth="1"/>
    <col min="7686" max="7686" width="17.5546875" style="107" customWidth="1"/>
    <col min="7687" max="7687" width="16.44140625" style="107" customWidth="1"/>
    <col min="7688" max="7688" width="17.6640625" style="107" customWidth="1"/>
    <col min="7689" max="7689" width="19.6640625" style="107" customWidth="1"/>
    <col min="7690" max="7690" width="18.6640625" style="107" customWidth="1"/>
    <col min="7691" max="7691" width="16.88671875" style="107" customWidth="1"/>
    <col min="7692" max="7692" width="16.44140625" style="107" customWidth="1"/>
    <col min="7693" max="7693" width="17.109375" style="107" customWidth="1"/>
    <col min="7694" max="7694" width="15.109375" style="107" customWidth="1"/>
    <col min="7695" max="7936" width="11.44140625" style="107"/>
    <col min="7937" max="7937" width="2.44140625" style="107" customWidth="1"/>
    <col min="7938" max="7938" width="27.44140625" style="107" bestFit="1" customWidth="1"/>
    <col min="7939" max="7939" width="1.5546875" style="107" customWidth="1"/>
    <col min="7940" max="7940" width="16.5546875" style="107" customWidth="1"/>
    <col min="7941" max="7941" width="15.6640625" style="107" customWidth="1"/>
    <col min="7942" max="7942" width="17.5546875" style="107" customWidth="1"/>
    <col min="7943" max="7943" width="16.44140625" style="107" customWidth="1"/>
    <col min="7944" max="7944" width="17.6640625" style="107" customWidth="1"/>
    <col min="7945" max="7945" width="19.6640625" style="107" customWidth="1"/>
    <col min="7946" max="7946" width="18.6640625" style="107" customWidth="1"/>
    <col min="7947" max="7947" width="16.88671875" style="107" customWidth="1"/>
    <col min="7948" max="7948" width="16.44140625" style="107" customWidth="1"/>
    <col min="7949" max="7949" width="17.109375" style="107" customWidth="1"/>
    <col min="7950" max="7950" width="15.109375" style="107" customWidth="1"/>
    <col min="7951" max="8192" width="11.44140625" style="107"/>
    <col min="8193" max="8193" width="2.44140625" style="107" customWidth="1"/>
    <col min="8194" max="8194" width="27.44140625" style="107" bestFit="1" customWidth="1"/>
    <col min="8195" max="8195" width="1.5546875" style="107" customWidth="1"/>
    <col min="8196" max="8196" width="16.5546875" style="107" customWidth="1"/>
    <col min="8197" max="8197" width="15.6640625" style="107" customWidth="1"/>
    <col min="8198" max="8198" width="17.5546875" style="107" customWidth="1"/>
    <col min="8199" max="8199" width="16.44140625" style="107" customWidth="1"/>
    <col min="8200" max="8200" width="17.6640625" style="107" customWidth="1"/>
    <col min="8201" max="8201" width="19.6640625" style="107" customWidth="1"/>
    <col min="8202" max="8202" width="18.6640625" style="107" customWidth="1"/>
    <col min="8203" max="8203" width="16.88671875" style="107" customWidth="1"/>
    <col min="8204" max="8204" width="16.44140625" style="107" customWidth="1"/>
    <col min="8205" max="8205" width="17.109375" style="107" customWidth="1"/>
    <col min="8206" max="8206" width="15.109375" style="107" customWidth="1"/>
    <col min="8207" max="8448" width="11.44140625" style="107"/>
    <col min="8449" max="8449" width="2.44140625" style="107" customWidth="1"/>
    <col min="8450" max="8450" width="27.44140625" style="107" bestFit="1" customWidth="1"/>
    <col min="8451" max="8451" width="1.5546875" style="107" customWidth="1"/>
    <col min="8452" max="8452" width="16.5546875" style="107" customWidth="1"/>
    <col min="8453" max="8453" width="15.6640625" style="107" customWidth="1"/>
    <col min="8454" max="8454" width="17.5546875" style="107" customWidth="1"/>
    <col min="8455" max="8455" width="16.44140625" style="107" customWidth="1"/>
    <col min="8456" max="8456" width="17.6640625" style="107" customWidth="1"/>
    <col min="8457" max="8457" width="19.6640625" style="107" customWidth="1"/>
    <col min="8458" max="8458" width="18.6640625" style="107" customWidth="1"/>
    <col min="8459" max="8459" width="16.88671875" style="107" customWidth="1"/>
    <col min="8460" max="8460" width="16.44140625" style="107" customWidth="1"/>
    <col min="8461" max="8461" width="17.109375" style="107" customWidth="1"/>
    <col min="8462" max="8462" width="15.109375" style="107" customWidth="1"/>
    <col min="8463" max="8704" width="11.44140625" style="107"/>
    <col min="8705" max="8705" width="2.44140625" style="107" customWidth="1"/>
    <col min="8706" max="8706" width="27.44140625" style="107" bestFit="1" customWidth="1"/>
    <col min="8707" max="8707" width="1.5546875" style="107" customWidth="1"/>
    <col min="8708" max="8708" width="16.5546875" style="107" customWidth="1"/>
    <col min="8709" max="8709" width="15.6640625" style="107" customWidth="1"/>
    <col min="8710" max="8710" width="17.5546875" style="107" customWidth="1"/>
    <col min="8711" max="8711" width="16.44140625" style="107" customWidth="1"/>
    <col min="8712" max="8712" width="17.6640625" style="107" customWidth="1"/>
    <col min="8713" max="8713" width="19.6640625" style="107" customWidth="1"/>
    <col min="8714" max="8714" width="18.6640625" style="107" customWidth="1"/>
    <col min="8715" max="8715" width="16.88671875" style="107" customWidth="1"/>
    <col min="8716" max="8716" width="16.44140625" style="107" customWidth="1"/>
    <col min="8717" max="8717" width="17.109375" style="107" customWidth="1"/>
    <col min="8718" max="8718" width="15.109375" style="107" customWidth="1"/>
    <col min="8719" max="8960" width="11.44140625" style="107"/>
    <col min="8961" max="8961" width="2.44140625" style="107" customWidth="1"/>
    <col min="8962" max="8962" width="27.44140625" style="107" bestFit="1" customWidth="1"/>
    <col min="8963" max="8963" width="1.5546875" style="107" customWidth="1"/>
    <col min="8964" max="8964" width="16.5546875" style="107" customWidth="1"/>
    <col min="8965" max="8965" width="15.6640625" style="107" customWidth="1"/>
    <col min="8966" max="8966" width="17.5546875" style="107" customWidth="1"/>
    <col min="8967" max="8967" width="16.44140625" style="107" customWidth="1"/>
    <col min="8968" max="8968" width="17.6640625" style="107" customWidth="1"/>
    <col min="8969" max="8969" width="19.6640625" style="107" customWidth="1"/>
    <col min="8970" max="8970" width="18.6640625" style="107" customWidth="1"/>
    <col min="8971" max="8971" width="16.88671875" style="107" customWidth="1"/>
    <col min="8972" max="8972" width="16.44140625" style="107" customWidth="1"/>
    <col min="8973" max="8973" width="17.109375" style="107" customWidth="1"/>
    <col min="8974" max="8974" width="15.109375" style="107" customWidth="1"/>
    <col min="8975" max="9216" width="11.44140625" style="107"/>
    <col min="9217" max="9217" width="2.44140625" style="107" customWidth="1"/>
    <col min="9218" max="9218" width="27.44140625" style="107" bestFit="1" customWidth="1"/>
    <col min="9219" max="9219" width="1.5546875" style="107" customWidth="1"/>
    <col min="9220" max="9220" width="16.5546875" style="107" customWidth="1"/>
    <col min="9221" max="9221" width="15.6640625" style="107" customWidth="1"/>
    <col min="9222" max="9222" width="17.5546875" style="107" customWidth="1"/>
    <col min="9223" max="9223" width="16.44140625" style="107" customWidth="1"/>
    <col min="9224" max="9224" width="17.6640625" style="107" customWidth="1"/>
    <col min="9225" max="9225" width="19.6640625" style="107" customWidth="1"/>
    <col min="9226" max="9226" width="18.6640625" style="107" customWidth="1"/>
    <col min="9227" max="9227" width="16.88671875" style="107" customWidth="1"/>
    <col min="9228" max="9228" width="16.44140625" style="107" customWidth="1"/>
    <col min="9229" max="9229" width="17.109375" style="107" customWidth="1"/>
    <col min="9230" max="9230" width="15.109375" style="107" customWidth="1"/>
    <col min="9231" max="9472" width="11.44140625" style="107"/>
    <col min="9473" max="9473" width="2.44140625" style="107" customWidth="1"/>
    <col min="9474" max="9474" width="27.44140625" style="107" bestFit="1" customWidth="1"/>
    <col min="9475" max="9475" width="1.5546875" style="107" customWidth="1"/>
    <col min="9476" max="9476" width="16.5546875" style="107" customWidth="1"/>
    <col min="9477" max="9477" width="15.6640625" style="107" customWidth="1"/>
    <col min="9478" max="9478" width="17.5546875" style="107" customWidth="1"/>
    <col min="9479" max="9479" width="16.44140625" style="107" customWidth="1"/>
    <col min="9480" max="9480" width="17.6640625" style="107" customWidth="1"/>
    <col min="9481" max="9481" width="19.6640625" style="107" customWidth="1"/>
    <col min="9482" max="9482" width="18.6640625" style="107" customWidth="1"/>
    <col min="9483" max="9483" width="16.88671875" style="107" customWidth="1"/>
    <col min="9484" max="9484" width="16.44140625" style="107" customWidth="1"/>
    <col min="9485" max="9485" width="17.109375" style="107" customWidth="1"/>
    <col min="9486" max="9486" width="15.109375" style="107" customWidth="1"/>
    <col min="9487" max="9728" width="11.44140625" style="107"/>
    <col min="9729" max="9729" width="2.44140625" style="107" customWidth="1"/>
    <col min="9730" max="9730" width="27.44140625" style="107" bestFit="1" customWidth="1"/>
    <col min="9731" max="9731" width="1.5546875" style="107" customWidth="1"/>
    <col min="9732" max="9732" width="16.5546875" style="107" customWidth="1"/>
    <col min="9733" max="9733" width="15.6640625" style="107" customWidth="1"/>
    <col min="9734" max="9734" width="17.5546875" style="107" customWidth="1"/>
    <col min="9735" max="9735" width="16.44140625" style="107" customWidth="1"/>
    <col min="9736" max="9736" width="17.6640625" style="107" customWidth="1"/>
    <col min="9737" max="9737" width="19.6640625" style="107" customWidth="1"/>
    <col min="9738" max="9738" width="18.6640625" style="107" customWidth="1"/>
    <col min="9739" max="9739" width="16.88671875" style="107" customWidth="1"/>
    <col min="9740" max="9740" width="16.44140625" style="107" customWidth="1"/>
    <col min="9741" max="9741" width="17.109375" style="107" customWidth="1"/>
    <col min="9742" max="9742" width="15.109375" style="107" customWidth="1"/>
    <col min="9743" max="9984" width="11.44140625" style="107"/>
    <col min="9985" max="9985" width="2.44140625" style="107" customWidth="1"/>
    <col min="9986" max="9986" width="27.44140625" style="107" bestFit="1" customWidth="1"/>
    <col min="9987" max="9987" width="1.5546875" style="107" customWidth="1"/>
    <col min="9988" max="9988" width="16.5546875" style="107" customWidth="1"/>
    <col min="9989" max="9989" width="15.6640625" style="107" customWidth="1"/>
    <col min="9990" max="9990" width="17.5546875" style="107" customWidth="1"/>
    <col min="9991" max="9991" width="16.44140625" style="107" customWidth="1"/>
    <col min="9992" max="9992" width="17.6640625" style="107" customWidth="1"/>
    <col min="9993" max="9993" width="19.6640625" style="107" customWidth="1"/>
    <col min="9994" max="9994" width="18.6640625" style="107" customWidth="1"/>
    <col min="9995" max="9995" width="16.88671875" style="107" customWidth="1"/>
    <col min="9996" max="9996" width="16.44140625" style="107" customWidth="1"/>
    <col min="9997" max="9997" width="17.109375" style="107" customWidth="1"/>
    <col min="9998" max="9998" width="15.109375" style="107" customWidth="1"/>
    <col min="9999" max="10240" width="11.44140625" style="107"/>
    <col min="10241" max="10241" width="2.44140625" style="107" customWidth="1"/>
    <col min="10242" max="10242" width="27.44140625" style="107" bestFit="1" customWidth="1"/>
    <col min="10243" max="10243" width="1.5546875" style="107" customWidth="1"/>
    <col min="10244" max="10244" width="16.5546875" style="107" customWidth="1"/>
    <col min="10245" max="10245" width="15.6640625" style="107" customWidth="1"/>
    <col min="10246" max="10246" width="17.5546875" style="107" customWidth="1"/>
    <col min="10247" max="10247" width="16.44140625" style="107" customWidth="1"/>
    <col min="10248" max="10248" width="17.6640625" style="107" customWidth="1"/>
    <col min="10249" max="10249" width="19.6640625" style="107" customWidth="1"/>
    <col min="10250" max="10250" width="18.6640625" style="107" customWidth="1"/>
    <col min="10251" max="10251" width="16.88671875" style="107" customWidth="1"/>
    <col min="10252" max="10252" width="16.44140625" style="107" customWidth="1"/>
    <col min="10253" max="10253" width="17.109375" style="107" customWidth="1"/>
    <col min="10254" max="10254" width="15.109375" style="107" customWidth="1"/>
    <col min="10255" max="10496" width="11.44140625" style="107"/>
    <col min="10497" max="10497" width="2.44140625" style="107" customWidth="1"/>
    <col min="10498" max="10498" width="27.44140625" style="107" bestFit="1" customWidth="1"/>
    <col min="10499" max="10499" width="1.5546875" style="107" customWidth="1"/>
    <col min="10500" max="10500" width="16.5546875" style="107" customWidth="1"/>
    <col min="10501" max="10501" width="15.6640625" style="107" customWidth="1"/>
    <col min="10502" max="10502" width="17.5546875" style="107" customWidth="1"/>
    <col min="10503" max="10503" width="16.44140625" style="107" customWidth="1"/>
    <col min="10504" max="10504" width="17.6640625" style="107" customWidth="1"/>
    <col min="10505" max="10505" width="19.6640625" style="107" customWidth="1"/>
    <col min="10506" max="10506" width="18.6640625" style="107" customWidth="1"/>
    <col min="10507" max="10507" width="16.88671875" style="107" customWidth="1"/>
    <col min="10508" max="10508" width="16.44140625" style="107" customWidth="1"/>
    <col min="10509" max="10509" width="17.109375" style="107" customWidth="1"/>
    <col min="10510" max="10510" width="15.109375" style="107" customWidth="1"/>
    <col min="10511" max="10752" width="11.44140625" style="107"/>
    <col min="10753" max="10753" width="2.44140625" style="107" customWidth="1"/>
    <col min="10754" max="10754" width="27.44140625" style="107" bestFit="1" customWidth="1"/>
    <col min="10755" max="10755" width="1.5546875" style="107" customWidth="1"/>
    <col min="10756" max="10756" width="16.5546875" style="107" customWidth="1"/>
    <col min="10757" max="10757" width="15.6640625" style="107" customWidth="1"/>
    <col min="10758" max="10758" width="17.5546875" style="107" customWidth="1"/>
    <col min="10759" max="10759" width="16.44140625" style="107" customWidth="1"/>
    <col min="10760" max="10760" width="17.6640625" style="107" customWidth="1"/>
    <col min="10761" max="10761" width="19.6640625" style="107" customWidth="1"/>
    <col min="10762" max="10762" width="18.6640625" style="107" customWidth="1"/>
    <col min="10763" max="10763" width="16.88671875" style="107" customWidth="1"/>
    <col min="10764" max="10764" width="16.44140625" style="107" customWidth="1"/>
    <col min="10765" max="10765" width="17.109375" style="107" customWidth="1"/>
    <col min="10766" max="10766" width="15.109375" style="107" customWidth="1"/>
    <col min="10767" max="11008" width="11.44140625" style="107"/>
    <col min="11009" max="11009" width="2.44140625" style="107" customWidth="1"/>
    <col min="11010" max="11010" width="27.44140625" style="107" bestFit="1" customWidth="1"/>
    <col min="11011" max="11011" width="1.5546875" style="107" customWidth="1"/>
    <col min="11012" max="11012" width="16.5546875" style="107" customWidth="1"/>
    <col min="11013" max="11013" width="15.6640625" style="107" customWidth="1"/>
    <col min="11014" max="11014" width="17.5546875" style="107" customWidth="1"/>
    <col min="11015" max="11015" width="16.44140625" style="107" customWidth="1"/>
    <col min="11016" max="11016" width="17.6640625" style="107" customWidth="1"/>
    <col min="11017" max="11017" width="19.6640625" style="107" customWidth="1"/>
    <col min="11018" max="11018" width="18.6640625" style="107" customWidth="1"/>
    <col min="11019" max="11019" width="16.88671875" style="107" customWidth="1"/>
    <col min="11020" max="11020" width="16.44140625" style="107" customWidth="1"/>
    <col min="11021" max="11021" width="17.109375" style="107" customWidth="1"/>
    <col min="11022" max="11022" width="15.109375" style="107" customWidth="1"/>
    <col min="11023" max="11264" width="11.44140625" style="107"/>
    <col min="11265" max="11265" width="2.44140625" style="107" customWidth="1"/>
    <col min="11266" max="11266" width="27.44140625" style="107" bestFit="1" customWidth="1"/>
    <col min="11267" max="11267" width="1.5546875" style="107" customWidth="1"/>
    <col min="11268" max="11268" width="16.5546875" style="107" customWidth="1"/>
    <col min="11269" max="11269" width="15.6640625" style="107" customWidth="1"/>
    <col min="11270" max="11270" width="17.5546875" style="107" customWidth="1"/>
    <col min="11271" max="11271" width="16.44140625" style="107" customWidth="1"/>
    <col min="11272" max="11272" width="17.6640625" style="107" customWidth="1"/>
    <col min="11273" max="11273" width="19.6640625" style="107" customWidth="1"/>
    <col min="11274" max="11274" width="18.6640625" style="107" customWidth="1"/>
    <col min="11275" max="11275" width="16.88671875" style="107" customWidth="1"/>
    <col min="11276" max="11276" width="16.44140625" style="107" customWidth="1"/>
    <col min="11277" max="11277" width="17.109375" style="107" customWidth="1"/>
    <col min="11278" max="11278" width="15.109375" style="107" customWidth="1"/>
    <col min="11279" max="11520" width="11.44140625" style="107"/>
    <col min="11521" max="11521" width="2.44140625" style="107" customWidth="1"/>
    <col min="11522" max="11522" width="27.44140625" style="107" bestFit="1" customWidth="1"/>
    <col min="11523" max="11523" width="1.5546875" style="107" customWidth="1"/>
    <col min="11524" max="11524" width="16.5546875" style="107" customWidth="1"/>
    <col min="11525" max="11525" width="15.6640625" style="107" customWidth="1"/>
    <col min="11526" max="11526" width="17.5546875" style="107" customWidth="1"/>
    <col min="11527" max="11527" width="16.44140625" style="107" customWidth="1"/>
    <col min="11528" max="11528" width="17.6640625" style="107" customWidth="1"/>
    <col min="11529" max="11529" width="19.6640625" style="107" customWidth="1"/>
    <col min="11530" max="11530" width="18.6640625" style="107" customWidth="1"/>
    <col min="11531" max="11531" width="16.88671875" style="107" customWidth="1"/>
    <col min="11532" max="11532" width="16.44140625" style="107" customWidth="1"/>
    <col min="11533" max="11533" width="17.109375" style="107" customWidth="1"/>
    <col min="11534" max="11534" width="15.109375" style="107" customWidth="1"/>
    <col min="11535" max="11776" width="11.44140625" style="107"/>
    <col min="11777" max="11777" width="2.44140625" style="107" customWidth="1"/>
    <col min="11778" max="11778" width="27.44140625" style="107" bestFit="1" customWidth="1"/>
    <col min="11779" max="11779" width="1.5546875" style="107" customWidth="1"/>
    <col min="11780" max="11780" width="16.5546875" style="107" customWidth="1"/>
    <col min="11781" max="11781" width="15.6640625" style="107" customWidth="1"/>
    <col min="11782" max="11782" width="17.5546875" style="107" customWidth="1"/>
    <col min="11783" max="11783" width="16.44140625" style="107" customWidth="1"/>
    <col min="11784" max="11784" width="17.6640625" style="107" customWidth="1"/>
    <col min="11785" max="11785" width="19.6640625" style="107" customWidth="1"/>
    <col min="11786" max="11786" width="18.6640625" style="107" customWidth="1"/>
    <col min="11787" max="11787" width="16.88671875" style="107" customWidth="1"/>
    <col min="11788" max="11788" width="16.44140625" style="107" customWidth="1"/>
    <col min="11789" max="11789" width="17.109375" style="107" customWidth="1"/>
    <col min="11790" max="11790" width="15.109375" style="107" customWidth="1"/>
    <col min="11791" max="12032" width="11.44140625" style="107"/>
    <col min="12033" max="12033" width="2.44140625" style="107" customWidth="1"/>
    <col min="12034" max="12034" width="27.44140625" style="107" bestFit="1" customWidth="1"/>
    <col min="12035" max="12035" width="1.5546875" style="107" customWidth="1"/>
    <col min="12036" max="12036" width="16.5546875" style="107" customWidth="1"/>
    <col min="12037" max="12037" width="15.6640625" style="107" customWidth="1"/>
    <col min="12038" max="12038" width="17.5546875" style="107" customWidth="1"/>
    <col min="12039" max="12039" width="16.44140625" style="107" customWidth="1"/>
    <col min="12040" max="12040" width="17.6640625" style="107" customWidth="1"/>
    <col min="12041" max="12041" width="19.6640625" style="107" customWidth="1"/>
    <col min="12042" max="12042" width="18.6640625" style="107" customWidth="1"/>
    <col min="12043" max="12043" width="16.88671875" style="107" customWidth="1"/>
    <col min="12044" max="12044" width="16.44140625" style="107" customWidth="1"/>
    <col min="12045" max="12045" width="17.109375" style="107" customWidth="1"/>
    <col min="12046" max="12046" width="15.109375" style="107" customWidth="1"/>
    <col min="12047" max="12288" width="11.44140625" style="107"/>
    <col min="12289" max="12289" width="2.44140625" style="107" customWidth="1"/>
    <col min="12290" max="12290" width="27.44140625" style="107" bestFit="1" customWidth="1"/>
    <col min="12291" max="12291" width="1.5546875" style="107" customWidth="1"/>
    <col min="12292" max="12292" width="16.5546875" style="107" customWidth="1"/>
    <col min="12293" max="12293" width="15.6640625" style="107" customWidth="1"/>
    <col min="12294" max="12294" width="17.5546875" style="107" customWidth="1"/>
    <col min="12295" max="12295" width="16.44140625" style="107" customWidth="1"/>
    <col min="12296" max="12296" width="17.6640625" style="107" customWidth="1"/>
    <col min="12297" max="12297" width="19.6640625" style="107" customWidth="1"/>
    <col min="12298" max="12298" width="18.6640625" style="107" customWidth="1"/>
    <col min="12299" max="12299" width="16.88671875" style="107" customWidth="1"/>
    <col min="12300" max="12300" width="16.44140625" style="107" customWidth="1"/>
    <col min="12301" max="12301" width="17.109375" style="107" customWidth="1"/>
    <col min="12302" max="12302" width="15.109375" style="107" customWidth="1"/>
    <col min="12303" max="12544" width="11.44140625" style="107"/>
    <col min="12545" max="12545" width="2.44140625" style="107" customWidth="1"/>
    <col min="12546" max="12546" width="27.44140625" style="107" bestFit="1" customWidth="1"/>
    <col min="12547" max="12547" width="1.5546875" style="107" customWidth="1"/>
    <col min="12548" max="12548" width="16.5546875" style="107" customWidth="1"/>
    <col min="12549" max="12549" width="15.6640625" style="107" customWidth="1"/>
    <col min="12550" max="12550" width="17.5546875" style="107" customWidth="1"/>
    <col min="12551" max="12551" width="16.44140625" style="107" customWidth="1"/>
    <col min="12552" max="12552" width="17.6640625" style="107" customWidth="1"/>
    <col min="12553" max="12553" width="19.6640625" style="107" customWidth="1"/>
    <col min="12554" max="12554" width="18.6640625" style="107" customWidth="1"/>
    <col min="12555" max="12555" width="16.88671875" style="107" customWidth="1"/>
    <col min="12556" max="12556" width="16.44140625" style="107" customWidth="1"/>
    <col min="12557" max="12557" width="17.109375" style="107" customWidth="1"/>
    <col min="12558" max="12558" width="15.109375" style="107" customWidth="1"/>
    <col min="12559" max="12800" width="11.44140625" style="107"/>
    <col min="12801" max="12801" width="2.44140625" style="107" customWidth="1"/>
    <col min="12802" max="12802" width="27.44140625" style="107" bestFit="1" customWidth="1"/>
    <col min="12803" max="12803" width="1.5546875" style="107" customWidth="1"/>
    <col min="12804" max="12804" width="16.5546875" style="107" customWidth="1"/>
    <col min="12805" max="12805" width="15.6640625" style="107" customWidth="1"/>
    <col min="12806" max="12806" width="17.5546875" style="107" customWidth="1"/>
    <col min="12807" max="12807" width="16.44140625" style="107" customWidth="1"/>
    <col min="12808" max="12808" width="17.6640625" style="107" customWidth="1"/>
    <col min="12809" max="12809" width="19.6640625" style="107" customWidth="1"/>
    <col min="12810" max="12810" width="18.6640625" style="107" customWidth="1"/>
    <col min="12811" max="12811" width="16.88671875" style="107" customWidth="1"/>
    <col min="12812" max="12812" width="16.44140625" style="107" customWidth="1"/>
    <col min="12813" max="12813" width="17.109375" style="107" customWidth="1"/>
    <col min="12814" max="12814" width="15.109375" style="107" customWidth="1"/>
    <col min="12815" max="13056" width="11.44140625" style="107"/>
    <col min="13057" max="13057" width="2.44140625" style="107" customWidth="1"/>
    <col min="13058" max="13058" width="27.44140625" style="107" bestFit="1" customWidth="1"/>
    <col min="13059" max="13059" width="1.5546875" style="107" customWidth="1"/>
    <col min="13060" max="13060" width="16.5546875" style="107" customWidth="1"/>
    <col min="13061" max="13061" width="15.6640625" style="107" customWidth="1"/>
    <col min="13062" max="13062" width="17.5546875" style="107" customWidth="1"/>
    <col min="13063" max="13063" width="16.44140625" style="107" customWidth="1"/>
    <col min="13064" max="13064" width="17.6640625" style="107" customWidth="1"/>
    <col min="13065" max="13065" width="19.6640625" style="107" customWidth="1"/>
    <col min="13066" max="13066" width="18.6640625" style="107" customWidth="1"/>
    <col min="13067" max="13067" width="16.88671875" style="107" customWidth="1"/>
    <col min="13068" max="13068" width="16.44140625" style="107" customWidth="1"/>
    <col min="13069" max="13069" width="17.109375" style="107" customWidth="1"/>
    <col min="13070" max="13070" width="15.109375" style="107" customWidth="1"/>
    <col min="13071" max="13312" width="11.44140625" style="107"/>
    <col min="13313" max="13313" width="2.44140625" style="107" customWidth="1"/>
    <col min="13314" max="13314" width="27.44140625" style="107" bestFit="1" customWidth="1"/>
    <col min="13315" max="13315" width="1.5546875" style="107" customWidth="1"/>
    <col min="13316" max="13316" width="16.5546875" style="107" customWidth="1"/>
    <col min="13317" max="13317" width="15.6640625" style="107" customWidth="1"/>
    <col min="13318" max="13318" width="17.5546875" style="107" customWidth="1"/>
    <col min="13319" max="13319" width="16.44140625" style="107" customWidth="1"/>
    <col min="13320" max="13320" width="17.6640625" style="107" customWidth="1"/>
    <col min="13321" max="13321" width="19.6640625" style="107" customWidth="1"/>
    <col min="13322" max="13322" width="18.6640625" style="107" customWidth="1"/>
    <col min="13323" max="13323" width="16.88671875" style="107" customWidth="1"/>
    <col min="13324" max="13324" width="16.44140625" style="107" customWidth="1"/>
    <col min="13325" max="13325" width="17.109375" style="107" customWidth="1"/>
    <col min="13326" max="13326" width="15.109375" style="107" customWidth="1"/>
    <col min="13327" max="13568" width="11.44140625" style="107"/>
    <col min="13569" max="13569" width="2.44140625" style="107" customWidth="1"/>
    <col min="13570" max="13570" width="27.44140625" style="107" bestFit="1" customWidth="1"/>
    <col min="13571" max="13571" width="1.5546875" style="107" customWidth="1"/>
    <col min="13572" max="13572" width="16.5546875" style="107" customWidth="1"/>
    <col min="13573" max="13573" width="15.6640625" style="107" customWidth="1"/>
    <col min="13574" max="13574" width="17.5546875" style="107" customWidth="1"/>
    <col min="13575" max="13575" width="16.44140625" style="107" customWidth="1"/>
    <col min="13576" max="13576" width="17.6640625" style="107" customWidth="1"/>
    <col min="13577" max="13577" width="19.6640625" style="107" customWidth="1"/>
    <col min="13578" max="13578" width="18.6640625" style="107" customWidth="1"/>
    <col min="13579" max="13579" width="16.88671875" style="107" customWidth="1"/>
    <col min="13580" max="13580" width="16.44140625" style="107" customWidth="1"/>
    <col min="13581" max="13581" width="17.109375" style="107" customWidth="1"/>
    <col min="13582" max="13582" width="15.109375" style="107" customWidth="1"/>
    <col min="13583" max="13824" width="11.44140625" style="107"/>
    <col min="13825" max="13825" width="2.44140625" style="107" customWidth="1"/>
    <col min="13826" max="13826" width="27.44140625" style="107" bestFit="1" customWidth="1"/>
    <col min="13827" max="13827" width="1.5546875" style="107" customWidth="1"/>
    <col min="13828" max="13828" width="16.5546875" style="107" customWidth="1"/>
    <col min="13829" max="13829" width="15.6640625" style="107" customWidth="1"/>
    <col min="13830" max="13830" width="17.5546875" style="107" customWidth="1"/>
    <col min="13831" max="13831" width="16.44140625" style="107" customWidth="1"/>
    <col min="13832" max="13832" width="17.6640625" style="107" customWidth="1"/>
    <col min="13833" max="13833" width="19.6640625" style="107" customWidth="1"/>
    <col min="13834" max="13834" width="18.6640625" style="107" customWidth="1"/>
    <col min="13835" max="13835" width="16.88671875" style="107" customWidth="1"/>
    <col min="13836" max="13836" width="16.44140625" style="107" customWidth="1"/>
    <col min="13837" max="13837" width="17.109375" style="107" customWidth="1"/>
    <col min="13838" max="13838" width="15.109375" style="107" customWidth="1"/>
    <col min="13839" max="14080" width="11.44140625" style="107"/>
    <col min="14081" max="14081" width="2.44140625" style="107" customWidth="1"/>
    <col min="14082" max="14082" width="27.44140625" style="107" bestFit="1" customWidth="1"/>
    <col min="14083" max="14083" width="1.5546875" style="107" customWidth="1"/>
    <col min="14084" max="14084" width="16.5546875" style="107" customWidth="1"/>
    <col min="14085" max="14085" width="15.6640625" style="107" customWidth="1"/>
    <col min="14086" max="14086" width="17.5546875" style="107" customWidth="1"/>
    <col min="14087" max="14087" width="16.44140625" style="107" customWidth="1"/>
    <col min="14088" max="14088" width="17.6640625" style="107" customWidth="1"/>
    <col min="14089" max="14089" width="19.6640625" style="107" customWidth="1"/>
    <col min="14090" max="14090" width="18.6640625" style="107" customWidth="1"/>
    <col min="14091" max="14091" width="16.88671875" style="107" customWidth="1"/>
    <col min="14092" max="14092" width="16.44140625" style="107" customWidth="1"/>
    <col min="14093" max="14093" width="17.109375" style="107" customWidth="1"/>
    <col min="14094" max="14094" width="15.109375" style="107" customWidth="1"/>
    <col min="14095" max="14336" width="11.44140625" style="107"/>
    <col min="14337" max="14337" width="2.44140625" style="107" customWidth="1"/>
    <col min="14338" max="14338" width="27.44140625" style="107" bestFit="1" customWidth="1"/>
    <col min="14339" max="14339" width="1.5546875" style="107" customWidth="1"/>
    <col min="14340" max="14340" width="16.5546875" style="107" customWidth="1"/>
    <col min="14341" max="14341" width="15.6640625" style="107" customWidth="1"/>
    <col min="14342" max="14342" width="17.5546875" style="107" customWidth="1"/>
    <col min="14343" max="14343" width="16.44140625" style="107" customWidth="1"/>
    <col min="14344" max="14344" width="17.6640625" style="107" customWidth="1"/>
    <col min="14345" max="14345" width="19.6640625" style="107" customWidth="1"/>
    <col min="14346" max="14346" width="18.6640625" style="107" customWidth="1"/>
    <col min="14347" max="14347" width="16.88671875" style="107" customWidth="1"/>
    <col min="14348" max="14348" width="16.44140625" style="107" customWidth="1"/>
    <col min="14349" max="14349" width="17.109375" style="107" customWidth="1"/>
    <col min="14350" max="14350" width="15.109375" style="107" customWidth="1"/>
    <col min="14351" max="14592" width="11.44140625" style="107"/>
    <col min="14593" max="14593" width="2.44140625" style="107" customWidth="1"/>
    <col min="14594" max="14594" width="27.44140625" style="107" bestFit="1" customWidth="1"/>
    <col min="14595" max="14595" width="1.5546875" style="107" customWidth="1"/>
    <col min="14596" max="14596" width="16.5546875" style="107" customWidth="1"/>
    <col min="14597" max="14597" width="15.6640625" style="107" customWidth="1"/>
    <col min="14598" max="14598" width="17.5546875" style="107" customWidth="1"/>
    <col min="14599" max="14599" width="16.44140625" style="107" customWidth="1"/>
    <col min="14600" max="14600" width="17.6640625" style="107" customWidth="1"/>
    <col min="14601" max="14601" width="19.6640625" style="107" customWidth="1"/>
    <col min="14602" max="14602" width="18.6640625" style="107" customWidth="1"/>
    <col min="14603" max="14603" width="16.88671875" style="107" customWidth="1"/>
    <col min="14604" max="14604" width="16.44140625" style="107" customWidth="1"/>
    <col min="14605" max="14605" width="17.109375" style="107" customWidth="1"/>
    <col min="14606" max="14606" width="15.109375" style="107" customWidth="1"/>
    <col min="14607" max="14848" width="11.44140625" style="107"/>
    <col min="14849" max="14849" width="2.44140625" style="107" customWidth="1"/>
    <col min="14850" max="14850" width="27.44140625" style="107" bestFit="1" customWidth="1"/>
    <col min="14851" max="14851" width="1.5546875" style="107" customWidth="1"/>
    <col min="14852" max="14852" width="16.5546875" style="107" customWidth="1"/>
    <col min="14853" max="14853" width="15.6640625" style="107" customWidth="1"/>
    <col min="14854" max="14854" width="17.5546875" style="107" customWidth="1"/>
    <col min="14855" max="14855" width="16.44140625" style="107" customWidth="1"/>
    <col min="14856" max="14856" width="17.6640625" style="107" customWidth="1"/>
    <col min="14857" max="14857" width="19.6640625" style="107" customWidth="1"/>
    <col min="14858" max="14858" width="18.6640625" style="107" customWidth="1"/>
    <col min="14859" max="14859" width="16.88671875" style="107" customWidth="1"/>
    <col min="14860" max="14860" width="16.44140625" style="107" customWidth="1"/>
    <col min="14861" max="14861" width="17.109375" style="107" customWidth="1"/>
    <col min="14862" max="14862" width="15.109375" style="107" customWidth="1"/>
    <col min="14863" max="15104" width="11.44140625" style="107"/>
    <col min="15105" max="15105" width="2.44140625" style="107" customWidth="1"/>
    <col min="15106" max="15106" width="27.44140625" style="107" bestFit="1" customWidth="1"/>
    <col min="15107" max="15107" width="1.5546875" style="107" customWidth="1"/>
    <col min="15108" max="15108" width="16.5546875" style="107" customWidth="1"/>
    <col min="15109" max="15109" width="15.6640625" style="107" customWidth="1"/>
    <col min="15110" max="15110" width="17.5546875" style="107" customWidth="1"/>
    <col min="15111" max="15111" width="16.44140625" style="107" customWidth="1"/>
    <col min="15112" max="15112" width="17.6640625" style="107" customWidth="1"/>
    <col min="15113" max="15113" width="19.6640625" style="107" customWidth="1"/>
    <col min="15114" max="15114" width="18.6640625" style="107" customWidth="1"/>
    <col min="15115" max="15115" width="16.88671875" style="107" customWidth="1"/>
    <col min="15116" max="15116" width="16.44140625" style="107" customWidth="1"/>
    <col min="15117" max="15117" width="17.109375" style="107" customWidth="1"/>
    <col min="15118" max="15118" width="15.109375" style="107" customWidth="1"/>
    <col min="15119" max="15360" width="11.44140625" style="107"/>
    <col min="15361" max="15361" width="2.44140625" style="107" customWidth="1"/>
    <col min="15362" max="15362" width="27.44140625" style="107" bestFit="1" customWidth="1"/>
    <col min="15363" max="15363" width="1.5546875" style="107" customWidth="1"/>
    <col min="15364" max="15364" width="16.5546875" style="107" customWidth="1"/>
    <col min="15365" max="15365" width="15.6640625" style="107" customWidth="1"/>
    <col min="15366" max="15366" width="17.5546875" style="107" customWidth="1"/>
    <col min="15367" max="15367" width="16.44140625" style="107" customWidth="1"/>
    <col min="15368" max="15368" width="17.6640625" style="107" customWidth="1"/>
    <col min="15369" max="15369" width="19.6640625" style="107" customWidth="1"/>
    <col min="15370" max="15370" width="18.6640625" style="107" customWidth="1"/>
    <col min="15371" max="15371" width="16.88671875" style="107" customWidth="1"/>
    <col min="15372" max="15372" width="16.44140625" style="107" customWidth="1"/>
    <col min="15373" max="15373" width="17.109375" style="107" customWidth="1"/>
    <col min="15374" max="15374" width="15.109375" style="107" customWidth="1"/>
    <col min="15375" max="15616" width="11.44140625" style="107"/>
    <col min="15617" max="15617" width="2.44140625" style="107" customWidth="1"/>
    <col min="15618" max="15618" width="27.44140625" style="107" bestFit="1" customWidth="1"/>
    <col min="15619" max="15619" width="1.5546875" style="107" customWidth="1"/>
    <col min="15620" max="15620" width="16.5546875" style="107" customWidth="1"/>
    <col min="15621" max="15621" width="15.6640625" style="107" customWidth="1"/>
    <col min="15622" max="15622" width="17.5546875" style="107" customWidth="1"/>
    <col min="15623" max="15623" width="16.44140625" style="107" customWidth="1"/>
    <col min="15624" max="15624" width="17.6640625" style="107" customWidth="1"/>
    <col min="15625" max="15625" width="19.6640625" style="107" customWidth="1"/>
    <col min="15626" max="15626" width="18.6640625" style="107" customWidth="1"/>
    <col min="15627" max="15627" width="16.88671875" style="107" customWidth="1"/>
    <col min="15628" max="15628" width="16.44140625" style="107" customWidth="1"/>
    <col min="15629" max="15629" width="17.109375" style="107" customWidth="1"/>
    <col min="15630" max="15630" width="15.109375" style="107" customWidth="1"/>
    <col min="15631" max="15872" width="11.44140625" style="107"/>
    <col min="15873" max="15873" width="2.44140625" style="107" customWidth="1"/>
    <col min="15874" max="15874" width="27.44140625" style="107" bestFit="1" customWidth="1"/>
    <col min="15875" max="15875" width="1.5546875" style="107" customWidth="1"/>
    <col min="15876" max="15876" width="16.5546875" style="107" customWidth="1"/>
    <col min="15877" max="15877" width="15.6640625" style="107" customWidth="1"/>
    <col min="15878" max="15878" width="17.5546875" style="107" customWidth="1"/>
    <col min="15879" max="15879" width="16.44140625" style="107" customWidth="1"/>
    <col min="15880" max="15880" width="17.6640625" style="107" customWidth="1"/>
    <col min="15881" max="15881" width="19.6640625" style="107" customWidth="1"/>
    <col min="15882" max="15882" width="18.6640625" style="107" customWidth="1"/>
    <col min="15883" max="15883" width="16.88671875" style="107" customWidth="1"/>
    <col min="15884" max="15884" width="16.44140625" style="107" customWidth="1"/>
    <col min="15885" max="15885" width="17.109375" style="107" customWidth="1"/>
    <col min="15886" max="15886" width="15.109375" style="107" customWidth="1"/>
    <col min="15887" max="16128" width="11.44140625" style="107"/>
    <col min="16129" max="16129" width="2.44140625" style="107" customWidth="1"/>
    <col min="16130" max="16130" width="27.44140625" style="107" bestFit="1" customWidth="1"/>
    <col min="16131" max="16131" width="1.5546875" style="107" customWidth="1"/>
    <col min="16132" max="16132" width="16.5546875" style="107" customWidth="1"/>
    <col min="16133" max="16133" width="15.6640625" style="107" customWidth="1"/>
    <col min="16134" max="16134" width="17.5546875" style="107" customWidth="1"/>
    <col min="16135" max="16135" width="16.44140625" style="107" customWidth="1"/>
    <col min="16136" max="16136" width="17.6640625" style="107" customWidth="1"/>
    <col min="16137" max="16137" width="19.6640625" style="107" customWidth="1"/>
    <col min="16138" max="16138" width="18.6640625" style="107" customWidth="1"/>
    <col min="16139" max="16139" width="16.88671875" style="107" customWidth="1"/>
    <col min="16140" max="16140" width="16.44140625" style="107" customWidth="1"/>
    <col min="16141" max="16141" width="17.109375" style="107" customWidth="1"/>
    <col min="16142" max="16142" width="15.109375" style="107" customWidth="1"/>
    <col min="16143" max="16384" width="11.44140625" style="107"/>
  </cols>
  <sheetData>
    <row r="3" spans="2:23" ht="28.2" x14ac:dyDescent="0.5">
      <c r="D3" s="213" t="s">
        <v>207</v>
      </c>
      <c r="H3" s="214"/>
    </row>
    <row r="4" spans="2:23" ht="28.2" x14ac:dyDescent="0.5">
      <c r="D4" s="217" t="s">
        <v>208</v>
      </c>
      <c r="H4" s="214"/>
    </row>
    <row r="5" spans="2:23" ht="18.600000000000001" thickBot="1" x14ac:dyDescent="0.4">
      <c r="H5" s="215"/>
    </row>
    <row r="6" spans="2:23" ht="18.600000000000001" thickBot="1" x14ac:dyDescent="0.4">
      <c r="B6" s="103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</row>
    <row r="7" spans="2:23" ht="45" customHeight="1" thickBot="1" x14ac:dyDescent="0.4">
      <c r="B7" s="106"/>
      <c r="E7" s="108"/>
      <c r="F7" s="108"/>
      <c r="G7" s="108"/>
      <c r="H7" s="108"/>
      <c r="I7" s="108"/>
      <c r="J7" s="109" t="s">
        <v>38</v>
      </c>
      <c r="K7" s="108"/>
      <c r="L7" s="108"/>
      <c r="M7" s="108"/>
      <c r="N7" s="108"/>
      <c r="O7" s="110"/>
    </row>
    <row r="8" spans="2:23" x14ac:dyDescent="0.35">
      <c r="B8" s="111" t="s">
        <v>34</v>
      </c>
      <c r="C8" s="112"/>
      <c r="D8" s="112"/>
      <c r="E8" s="113"/>
      <c r="F8" s="113"/>
      <c r="G8" s="113"/>
      <c r="H8" s="108"/>
      <c r="I8" s="113"/>
      <c r="J8" s="113"/>
      <c r="K8" s="113"/>
      <c r="L8" s="113"/>
      <c r="M8" s="113"/>
      <c r="N8" s="113"/>
      <c r="O8" s="114"/>
      <c r="P8" s="112"/>
      <c r="Q8" s="112"/>
      <c r="R8" s="112"/>
      <c r="S8" s="112"/>
      <c r="T8" s="112"/>
      <c r="U8" s="112"/>
      <c r="V8" s="112"/>
      <c r="W8" s="112"/>
    </row>
    <row r="9" spans="2:23" x14ac:dyDescent="0.35">
      <c r="B9" s="111"/>
      <c r="C9" s="112"/>
      <c r="D9" s="112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4"/>
      <c r="P9" s="112"/>
      <c r="Q9" s="112"/>
      <c r="R9" s="112"/>
      <c r="S9" s="112"/>
      <c r="T9" s="112"/>
      <c r="U9" s="112"/>
      <c r="V9" s="112"/>
      <c r="W9" s="112"/>
    </row>
    <row r="10" spans="2:23" ht="18.600000000000001" thickBot="1" x14ac:dyDescent="0.4">
      <c r="B10" s="111"/>
      <c r="C10" s="112"/>
      <c r="D10" s="112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2"/>
      <c r="Q10" s="112"/>
      <c r="R10" s="112"/>
      <c r="S10" s="112"/>
      <c r="T10" s="112"/>
      <c r="U10" s="112"/>
      <c r="V10" s="112"/>
      <c r="W10" s="112"/>
    </row>
    <row r="11" spans="2:23" ht="47.25" customHeight="1" thickBot="1" x14ac:dyDescent="0.4">
      <c r="B11" s="111"/>
      <c r="C11" s="112"/>
      <c r="D11" s="112"/>
      <c r="E11" s="109" t="s">
        <v>39</v>
      </c>
      <c r="F11" s="115"/>
      <c r="G11" s="116"/>
      <c r="H11" s="108"/>
      <c r="I11" s="108"/>
      <c r="J11" s="108"/>
      <c r="K11" s="108"/>
      <c r="L11" s="113"/>
      <c r="M11" s="108"/>
      <c r="N11" s="109" t="s">
        <v>40</v>
      </c>
      <c r="O11" s="114"/>
      <c r="P11" s="112"/>
      <c r="Q11" s="112"/>
      <c r="R11" s="112"/>
      <c r="S11" s="112"/>
      <c r="T11" s="112"/>
      <c r="U11" s="112"/>
      <c r="V11" s="112"/>
      <c r="W11" s="112"/>
    </row>
    <row r="12" spans="2:23" ht="0.75" customHeight="1" x14ac:dyDescent="0.3">
      <c r="B12" s="111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4"/>
      <c r="P12" s="112"/>
      <c r="Q12" s="112"/>
      <c r="R12" s="112"/>
      <c r="S12" s="112"/>
      <c r="T12" s="112"/>
      <c r="U12" s="112"/>
      <c r="V12" s="112"/>
      <c r="W12" s="112"/>
    </row>
    <row r="13" spans="2:23" ht="17.399999999999999" x14ac:dyDescent="0.3">
      <c r="B13" s="111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4"/>
      <c r="P13" s="112"/>
      <c r="Q13" s="112"/>
      <c r="R13" s="112"/>
      <c r="S13" s="112"/>
      <c r="T13" s="112"/>
      <c r="U13" s="112"/>
      <c r="V13" s="112"/>
      <c r="W13" s="112"/>
    </row>
    <row r="14" spans="2:23" ht="17.25" customHeight="1" thickBot="1" x14ac:dyDescent="0.35">
      <c r="B14" s="117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9"/>
      <c r="P14" s="112"/>
      <c r="Q14" s="112"/>
      <c r="R14" s="112"/>
      <c r="S14" s="112"/>
      <c r="T14" s="112"/>
      <c r="U14" s="112"/>
      <c r="V14" s="112"/>
      <c r="W14" s="112"/>
    </row>
    <row r="15" spans="2:23" ht="17.399999999999999" x14ac:dyDescent="0.3">
      <c r="B15" s="111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4"/>
      <c r="P15" s="112"/>
      <c r="Q15" s="112"/>
      <c r="R15" s="112"/>
      <c r="S15" s="112"/>
      <c r="T15" s="112"/>
      <c r="U15" s="112"/>
      <c r="V15" s="112"/>
      <c r="W15" s="112"/>
    </row>
    <row r="16" spans="2:23" ht="17.399999999999999" x14ac:dyDescent="0.3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4"/>
      <c r="P16" s="112"/>
      <c r="Q16" s="112"/>
      <c r="R16" s="112"/>
      <c r="S16" s="112"/>
      <c r="T16" s="112"/>
      <c r="U16" s="112"/>
      <c r="V16" s="112"/>
      <c r="W16" s="112"/>
    </row>
    <row r="17" spans="2:23" ht="42" customHeight="1" x14ac:dyDescent="0.3">
      <c r="B17" s="111" t="s">
        <v>35</v>
      </c>
      <c r="C17" s="112"/>
      <c r="D17" s="112"/>
      <c r="E17" s="112"/>
      <c r="F17" s="112"/>
      <c r="G17" s="120"/>
      <c r="H17" s="112"/>
      <c r="I17" s="112"/>
      <c r="J17" s="112"/>
      <c r="K17" s="112"/>
      <c r="L17" s="112"/>
      <c r="M17" s="112"/>
      <c r="N17" s="112"/>
      <c r="O17" s="114"/>
      <c r="P17" s="112"/>
      <c r="Q17" s="112"/>
      <c r="R17" s="112"/>
      <c r="S17" s="112"/>
      <c r="T17" s="112"/>
      <c r="U17" s="112"/>
      <c r="V17" s="112"/>
      <c r="W17" s="112"/>
    </row>
    <row r="18" spans="2:23" ht="17.399999999999999" x14ac:dyDescent="0.3">
      <c r="B18" s="111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4"/>
      <c r="P18" s="112"/>
      <c r="Q18" s="112"/>
      <c r="R18" s="112"/>
      <c r="S18" s="112"/>
      <c r="T18" s="112"/>
      <c r="U18" s="112"/>
      <c r="V18" s="112"/>
      <c r="W18" s="112"/>
    </row>
    <row r="19" spans="2:23" thickBot="1" x14ac:dyDescent="0.35"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4"/>
      <c r="P19" s="112"/>
      <c r="Q19" s="112"/>
      <c r="R19" s="112"/>
      <c r="S19" s="112"/>
      <c r="T19" s="112"/>
      <c r="U19" s="112"/>
      <c r="V19" s="112"/>
      <c r="W19" s="112"/>
    </row>
    <row r="20" spans="2:23" ht="67.5" customHeight="1" thickBot="1" x14ac:dyDescent="0.4">
      <c r="B20" s="111"/>
      <c r="C20" s="112"/>
      <c r="D20" s="121" t="s">
        <v>200</v>
      </c>
      <c r="E20" s="122"/>
      <c r="F20" s="121" t="s">
        <v>201</v>
      </c>
      <c r="G20" s="123"/>
      <c r="H20" s="121" t="s">
        <v>202</v>
      </c>
      <c r="I20" s="123"/>
      <c r="J20" s="121" t="s">
        <v>204</v>
      </c>
      <c r="K20" s="122"/>
      <c r="L20" s="124"/>
      <c r="M20" s="122"/>
      <c r="N20" s="121" t="s">
        <v>203</v>
      </c>
      <c r="O20" s="114"/>
      <c r="P20" s="112"/>
      <c r="Q20" s="112"/>
      <c r="R20" s="112"/>
      <c r="S20" s="112"/>
      <c r="T20" s="112"/>
      <c r="U20" s="112"/>
      <c r="V20" s="112"/>
      <c r="W20" s="112"/>
    </row>
    <row r="21" spans="2:23" ht="30.75" customHeight="1" thickBot="1" x14ac:dyDescent="0.35">
      <c r="B21" s="117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9"/>
      <c r="P21" s="112"/>
      <c r="Q21" s="112"/>
      <c r="R21" s="112"/>
      <c r="S21" s="112"/>
      <c r="T21" s="112"/>
      <c r="U21" s="112"/>
      <c r="V21" s="112"/>
      <c r="W21" s="112"/>
    </row>
    <row r="22" spans="2:23" x14ac:dyDescent="0.35">
      <c r="B22" s="103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6"/>
      <c r="P22" s="112"/>
      <c r="Q22" s="112"/>
      <c r="R22" s="112"/>
      <c r="S22" s="112"/>
      <c r="T22" s="112"/>
      <c r="U22" s="112"/>
      <c r="V22" s="112"/>
      <c r="W22" s="112"/>
    </row>
    <row r="23" spans="2:23" ht="17.399999999999999" x14ac:dyDescent="0.3">
      <c r="B23" s="111"/>
      <c r="C23" s="112"/>
      <c r="D23" s="112"/>
      <c r="E23" s="112"/>
      <c r="F23" s="112"/>
      <c r="G23" s="112"/>
      <c r="H23" s="112"/>
      <c r="I23" s="112"/>
      <c r="J23" s="112"/>
      <c r="L23" s="112"/>
      <c r="M23" s="112"/>
      <c r="N23" s="112"/>
      <c r="O23" s="114"/>
      <c r="P23" s="112"/>
      <c r="Q23" s="112"/>
      <c r="R23" s="112"/>
      <c r="S23" s="112"/>
      <c r="T23" s="112"/>
      <c r="U23" s="112"/>
      <c r="V23" s="112"/>
      <c r="W23" s="112"/>
    </row>
    <row r="24" spans="2:23" thickBot="1" x14ac:dyDescent="0.35">
      <c r="B24" s="111" t="s">
        <v>36</v>
      </c>
      <c r="C24" s="112"/>
      <c r="D24" s="112"/>
      <c r="E24" s="112"/>
      <c r="F24" s="112"/>
      <c r="G24" s="112"/>
      <c r="H24" s="112"/>
      <c r="I24" s="112"/>
      <c r="J24" s="112"/>
      <c r="K24" s="127"/>
      <c r="L24" s="112"/>
      <c r="M24" s="112"/>
      <c r="N24" s="112"/>
      <c r="O24" s="114"/>
      <c r="P24" s="112"/>
      <c r="Q24" s="112"/>
      <c r="R24" s="112"/>
      <c r="S24" s="112"/>
      <c r="T24" s="112"/>
      <c r="U24" s="112"/>
      <c r="V24" s="112"/>
      <c r="W24" s="112"/>
    </row>
    <row r="25" spans="2:23" ht="77.25" customHeight="1" thickBot="1" x14ac:dyDescent="0.4">
      <c r="B25" s="111"/>
      <c r="C25" s="112"/>
      <c r="D25" s="120"/>
      <c r="E25" s="112"/>
      <c r="F25" s="109" t="s">
        <v>41</v>
      </c>
      <c r="G25" s="113"/>
      <c r="H25" s="109" t="s">
        <v>205</v>
      </c>
      <c r="I25" s="108"/>
      <c r="J25" s="108"/>
      <c r="K25" s="113"/>
      <c r="L25" s="109" t="s">
        <v>42</v>
      </c>
      <c r="M25" s="112"/>
      <c r="N25" s="112"/>
      <c r="O25" s="114"/>
      <c r="P25" s="112"/>
      <c r="Q25" s="112"/>
      <c r="R25" s="112"/>
      <c r="S25" s="112"/>
      <c r="T25" s="112"/>
      <c r="U25" s="112"/>
      <c r="V25" s="112"/>
      <c r="W25" s="112"/>
    </row>
    <row r="26" spans="2:23" ht="28.5" customHeight="1" x14ac:dyDescent="0.3">
      <c r="B26" s="10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4"/>
      <c r="P26" s="112"/>
      <c r="Q26" s="112"/>
      <c r="R26" s="112"/>
      <c r="S26" s="112"/>
      <c r="T26" s="112"/>
      <c r="U26" s="112"/>
      <c r="V26" s="112"/>
      <c r="W26" s="112"/>
    </row>
    <row r="27" spans="2:23" thickBot="1" x14ac:dyDescent="0.35">
      <c r="B27" s="117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9"/>
      <c r="P27" s="112"/>
      <c r="Q27" s="112"/>
      <c r="R27" s="112"/>
      <c r="S27" s="112"/>
      <c r="T27" s="112"/>
      <c r="U27" s="112"/>
      <c r="V27" s="112"/>
      <c r="W27" s="112"/>
    </row>
    <row r="28" spans="2:23" ht="28.5" customHeight="1" x14ac:dyDescent="0.3">
      <c r="B28" s="128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6"/>
      <c r="P28" s="112"/>
      <c r="Q28" s="112"/>
      <c r="R28" s="112"/>
      <c r="S28" s="112"/>
      <c r="T28" s="112"/>
      <c r="U28" s="112"/>
      <c r="V28" s="112"/>
      <c r="W28" s="112"/>
    </row>
    <row r="29" spans="2:23" ht="33" customHeight="1" thickBot="1" x14ac:dyDescent="0.35">
      <c r="B29" s="111" t="s">
        <v>37</v>
      </c>
      <c r="C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4"/>
      <c r="P29" s="112"/>
      <c r="Q29" s="112"/>
      <c r="R29" s="112"/>
      <c r="S29" s="112"/>
      <c r="T29" s="112"/>
      <c r="U29" s="112"/>
      <c r="V29" s="112"/>
      <c r="W29" s="112"/>
    </row>
    <row r="30" spans="2:23" ht="86.25" customHeight="1" thickBot="1" x14ac:dyDescent="0.35">
      <c r="B30" s="111"/>
      <c r="C30" s="112"/>
      <c r="D30" s="112"/>
      <c r="E30" s="112"/>
      <c r="F30" s="109" t="s">
        <v>43</v>
      </c>
      <c r="G30" s="112"/>
      <c r="H30" s="109" t="s">
        <v>206</v>
      </c>
      <c r="I30" s="112"/>
      <c r="J30" s="112"/>
      <c r="K30" s="112"/>
      <c r="L30" s="112"/>
      <c r="M30" s="112"/>
      <c r="N30" s="112"/>
      <c r="O30" s="114"/>
      <c r="P30" s="112"/>
      <c r="Q30" s="112"/>
      <c r="R30" s="112"/>
      <c r="S30" s="112"/>
      <c r="T30" s="112"/>
      <c r="U30" s="112"/>
      <c r="V30" s="112"/>
      <c r="W30" s="112"/>
    </row>
    <row r="31" spans="2:23" thickBot="1" x14ac:dyDescent="0.35"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9"/>
      <c r="P31" s="112"/>
      <c r="Q31" s="112"/>
      <c r="R31" s="112"/>
      <c r="S31" s="112"/>
      <c r="T31" s="112"/>
      <c r="U31" s="112"/>
      <c r="V31" s="112"/>
      <c r="W31" s="112"/>
    </row>
    <row r="32" spans="2:23" ht="17.399999999999999" x14ac:dyDescent="0.3">
      <c r="B32" s="216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 t="s">
        <v>401</v>
      </c>
      <c r="N32" s="112"/>
      <c r="O32" s="112"/>
      <c r="P32" s="112"/>
      <c r="Q32" s="112"/>
      <c r="R32" s="112"/>
      <c r="S32" s="112"/>
      <c r="T32" s="112"/>
      <c r="U32" s="112"/>
      <c r="V32" s="112"/>
      <c r="W32" s="112"/>
    </row>
    <row r="33" spans="2:23" ht="17.399999999999999" x14ac:dyDescent="0.3">
      <c r="B33" s="216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</row>
    <row r="34" spans="2:23" ht="17.399999999999999" x14ac:dyDescent="0.3">
      <c r="B34" s="216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</row>
    <row r="35" spans="2:23" ht="17.399999999999999" x14ac:dyDescent="0.3">
      <c r="B35" s="216"/>
    </row>
    <row r="36" spans="2:23" ht="17.399999999999999" x14ac:dyDescent="0.3">
      <c r="B36" s="216"/>
    </row>
    <row r="37" spans="2:23" ht="17.399999999999999" x14ac:dyDescent="0.3">
      <c r="B37" s="216"/>
    </row>
    <row r="38" spans="2:23" ht="17.399999999999999" x14ac:dyDescent="0.3">
      <c r="B38" s="216"/>
    </row>
    <row r="39" spans="2:23" ht="17.399999999999999" x14ac:dyDescent="0.3">
      <c r="B39" s="216"/>
    </row>
    <row r="40" spans="2:23" ht="17.399999999999999" x14ac:dyDescent="0.3">
      <c r="B40" s="216"/>
    </row>
    <row r="41" spans="2:23" ht="17.399999999999999" x14ac:dyDescent="0.3">
      <c r="B41" s="216"/>
    </row>
    <row r="42" spans="2:23" ht="17.399999999999999" x14ac:dyDescent="0.3">
      <c r="B42" s="21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V35"/>
  <sheetViews>
    <sheetView zoomScale="80" zoomScaleNormal="80" workbookViewId="0"/>
  </sheetViews>
  <sheetFormatPr baseColWidth="10" defaultRowHeight="10.199999999999999" x14ac:dyDescent="0.2"/>
  <cols>
    <col min="1" max="1" width="17.33203125" style="2" customWidth="1"/>
    <col min="2" max="2" width="45" style="4" customWidth="1"/>
    <col min="3" max="3" width="49.88671875" style="2" customWidth="1"/>
    <col min="4" max="4" width="24.6640625" style="4" customWidth="1"/>
    <col min="5" max="5" width="24.109375" style="2" customWidth="1"/>
    <col min="6" max="6" width="38.5546875" style="2" customWidth="1"/>
    <col min="7" max="7" width="12.33203125" style="4" customWidth="1"/>
    <col min="8" max="256" width="11.44140625" style="4"/>
    <col min="257" max="257" width="12.88671875" style="4" customWidth="1"/>
    <col min="258" max="258" width="57.6640625" style="4" bestFit="1" customWidth="1"/>
    <col min="259" max="259" width="49.88671875" style="4" customWidth="1"/>
    <col min="260" max="260" width="24.6640625" style="4" customWidth="1"/>
    <col min="261" max="262" width="24.109375" style="4" customWidth="1"/>
    <col min="263" max="263" width="12.33203125" style="4" customWidth="1"/>
    <col min="264" max="512" width="11.44140625" style="4"/>
    <col min="513" max="513" width="12.88671875" style="4" customWidth="1"/>
    <col min="514" max="514" width="57.6640625" style="4" bestFit="1" customWidth="1"/>
    <col min="515" max="515" width="49.88671875" style="4" customWidth="1"/>
    <col min="516" max="516" width="24.6640625" style="4" customWidth="1"/>
    <col min="517" max="518" width="24.109375" style="4" customWidth="1"/>
    <col min="519" max="519" width="12.33203125" style="4" customWidth="1"/>
    <col min="520" max="768" width="11.44140625" style="4"/>
    <col min="769" max="769" width="12.88671875" style="4" customWidth="1"/>
    <col min="770" max="770" width="57.6640625" style="4" bestFit="1" customWidth="1"/>
    <col min="771" max="771" width="49.88671875" style="4" customWidth="1"/>
    <col min="772" max="772" width="24.6640625" style="4" customWidth="1"/>
    <col min="773" max="774" width="24.109375" style="4" customWidth="1"/>
    <col min="775" max="775" width="12.33203125" style="4" customWidth="1"/>
    <col min="776" max="1024" width="11.44140625" style="4"/>
    <col min="1025" max="1025" width="12.88671875" style="4" customWidth="1"/>
    <col min="1026" max="1026" width="57.6640625" style="4" bestFit="1" customWidth="1"/>
    <col min="1027" max="1027" width="49.88671875" style="4" customWidth="1"/>
    <col min="1028" max="1028" width="24.6640625" style="4" customWidth="1"/>
    <col min="1029" max="1030" width="24.109375" style="4" customWidth="1"/>
    <col min="1031" max="1031" width="12.33203125" style="4" customWidth="1"/>
    <col min="1032" max="1280" width="11.44140625" style="4"/>
    <col min="1281" max="1281" width="12.88671875" style="4" customWidth="1"/>
    <col min="1282" max="1282" width="57.6640625" style="4" bestFit="1" customWidth="1"/>
    <col min="1283" max="1283" width="49.88671875" style="4" customWidth="1"/>
    <col min="1284" max="1284" width="24.6640625" style="4" customWidth="1"/>
    <col min="1285" max="1286" width="24.109375" style="4" customWidth="1"/>
    <col min="1287" max="1287" width="12.33203125" style="4" customWidth="1"/>
    <col min="1288" max="1536" width="11.44140625" style="4"/>
    <col min="1537" max="1537" width="12.88671875" style="4" customWidth="1"/>
    <col min="1538" max="1538" width="57.6640625" style="4" bestFit="1" customWidth="1"/>
    <col min="1539" max="1539" width="49.88671875" style="4" customWidth="1"/>
    <col min="1540" max="1540" width="24.6640625" style="4" customWidth="1"/>
    <col min="1541" max="1542" width="24.109375" style="4" customWidth="1"/>
    <col min="1543" max="1543" width="12.33203125" style="4" customWidth="1"/>
    <col min="1544" max="1792" width="11.44140625" style="4"/>
    <col min="1793" max="1793" width="12.88671875" style="4" customWidth="1"/>
    <col min="1794" max="1794" width="57.6640625" style="4" bestFit="1" customWidth="1"/>
    <col min="1795" max="1795" width="49.88671875" style="4" customWidth="1"/>
    <col min="1796" max="1796" width="24.6640625" style="4" customWidth="1"/>
    <col min="1797" max="1798" width="24.109375" style="4" customWidth="1"/>
    <col min="1799" max="1799" width="12.33203125" style="4" customWidth="1"/>
    <col min="1800" max="2048" width="11.44140625" style="4"/>
    <col min="2049" max="2049" width="12.88671875" style="4" customWidth="1"/>
    <col min="2050" max="2050" width="57.6640625" style="4" bestFit="1" customWidth="1"/>
    <col min="2051" max="2051" width="49.88671875" style="4" customWidth="1"/>
    <col min="2052" max="2052" width="24.6640625" style="4" customWidth="1"/>
    <col min="2053" max="2054" width="24.109375" style="4" customWidth="1"/>
    <col min="2055" max="2055" width="12.33203125" style="4" customWidth="1"/>
    <col min="2056" max="2304" width="11.44140625" style="4"/>
    <col min="2305" max="2305" width="12.88671875" style="4" customWidth="1"/>
    <col min="2306" max="2306" width="57.6640625" style="4" bestFit="1" customWidth="1"/>
    <col min="2307" max="2307" width="49.88671875" style="4" customWidth="1"/>
    <col min="2308" max="2308" width="24.6640625" style="4" customWidth="1"/>
    <col min="2309" max="2310" width="24.109375" style="4" customWidth="1"/>
    <col min="2311" max="2311" width="12.33203125" style="4" customWidth="1"/>
    <col min="2312" max="2560" width="11.44140625" style="4"/>
    <col min="2561" max="2561" width="12.88671875" style="4" customWidth="1"/>
    <col min="2562" max="2562" width="57.6640625" style="4" bestFit="1" customWidth="1"/>
    <col min="2563" max="2563" width="49.88671875" style="4" customWidth="1"/>
    <col min="2564" max="2564" width="24.6640625" style="4" customWidth="1"/>
    <col min="2565" max="2566" width="24.109375" style="4" customWidth="1"/>
    <col min="2567" max="2567" width="12.33203125" style="4" customWidth="1"/>
    <col min="2568" max="2816" width="11.44140625" style="4"/>
    <col min="2817" max="2817" width="12.88671875" style="4" customWidth="1"/>
    <col min="2818" max="2818" width="57.6640625" style="4" bestFit="1" customWidth="1"/>
    <col min="2819" max="2819" width="49.88671875" style="4" customWidth="1"/>
    <col min="2820" max="2820" width="24.6640625" style="4" customWidth="1"/>
    <col min="2821" max="2822" width="24.109375" style="4" customWidth="1"/>
    <col min="2823" max="2823" width="12.33203125" style="4" customWidth="1"/>
    <col min="2824" max="3072" width="11.44140625" style="4"/>
    <col min="3073" max="3073" width="12.88671875" style="4" customWidth="1"/>
    <col min="3074" max="3074" width="57.6640625" style="4" bestFit="1" customWidth="1"/>
    <col min="3075" max="3075" width="49.88671875" style="4" customWidth="1"/>
    <col min="3076" max="3076" width="24.6640625" style="4" customWidth="1"/>
    <col min="3077" max="3078" width="24.109375" style="4" customWidth="1"/>
    <col min="3079" max="3079" width="12.33203125" style="4" customWidth="1"/>
    <col min="3080" max="3328" width="11.44140625" style="4"/>
    <col min="3329" max="3329" width="12.88671875" style="4" customWidth="1"/>
    <col min="3330" max="3330" width="57.6640625" style="4" bestFit="1" customWidth="1"/>
    <col min="3331" max="3331" width="49.88671875" style="4" customWidth="1"/>
    <col min="3332" max="3332" width="24.6640625" style="4" customWidth="1"/>
    <col min="3333" max="3334" width="24.109375" style="4" customWidth="1"/>
    <col min="3335" max="3335" width="12.33203125" style="4" customWidth="1"/>
    <col min="3336" max="3584" width="11.44140625" style="4"/>
    <col min="3585" max="3585" width="12.88671875" style="4" customWidth="1"/>
    <col min="3586" max="3586" width="57.6640625" style="4" bestFit="1" customWidth="1"/>
    <col min="3587" max="3587" width="49.88671875" style="4" customWidth="1"/>
    <col min="3588" max="3588" width="24.6640625" style="4" customWidth="1"/>
    <col min="3589" max="3590" width="24.109375" style="4" customWidth="1"/>
    <col min="3591" max="3591" width="12.33203125" style="4" customWidth="1"/>
    <col min="3592" max="3840" width="11.44140625" style="4"/>
    <col min="3841" max="3841" width="12.88671875" style="4" customWidth="1"/>
    <col min="3842" max="3842" width="57.6640625" style="4" bestFit="1" customWidth="1"/>
    <col min="3843" max="3843" width="49.88671875" style="4" customWidth="1"/>
    <col min="3844" max="3844" width="24.6640625" style="4" customWidth="1"/>
    <col min="3845" max="3846" width="24.109375" style="4" customWidth="1"/>
    <col min="3847" max="3847" width="12.33203125" style="4" customWidth="1"/>
    <col min="3848" max="4096" width="11.44140625" style="4"/>
    <col min="4097" max="4097" width="12.88671875" style="4" customWidth="1"/>
    <col min="4098" max="4098" width="57.6640625" style="4" bestFit="1" customWidth="1"/>
    <col min="4099" max="4099" width="49.88671875" style="4" customWidth="1"/>
    <col min="4100" max="4100" width="24.6640625" style="4" customWidth="1"/>
    <col min="4101" max="4102" width="24.109375" style="4" customWidth="1"/>
    <col min="4103" max="4103" width="12.33203125" style="4" customWidth="1"/>
    <col min="4104" max="4352" width="11.44140625" style="4"/>
    <col min="4353" max="4353" width="12.88671875" style="4" customWidth="1"/>
    <col min="4354" max="4354" width="57.6640625" style="4" bestFit="1" customWidth="1"/>
    <col min="4355" max="4355" width="49.88671875" style="4" customWidth="1"/>
    <col min="4356" max="4356" width="24.6640625" style="4" customWidth="1"/>
    <col min="4357" max="4358" width="24.109375" style="4" customWidth="1"/>
    <col min="4359" max="4359" width="12.33203125" style="4" customWidth="1"/>
    <col min="4360" max="4608" width="11.44140625" style="4"/>
    <col min="4609" max="4609" width="12.88671875" style="4" customWidth="1"/>
    <col min="4610" max="4610" width="57.6640625" style="4" bestFit="1" customWidth="1"/>
    <col min="4611" max="4611" width="49.88671875" style="4" customWidth="1"/>
    <col min="4612" max="4612" width="24.6640625" style="4" customWidth="1"/>
    <col min="4613" max="4614" width="24.109375" style="4" customWidth="1"/>
    <col min="4615" max="4615" width="12.33203125" style="4" customWidth="1"/>
    <col min="4616" max="4864" width="11.44140625" style="4"/>
    <col min="4865" max="4865" width="12.88671875" style="4" customWidth="1"/>
    <col min="4866" max="4866" width="57.6640625" style="4" bestFit="1" customWidth="1"/>
    <col min="4867" max="4867" width="49.88671875" style="4" customWidth="1"/>
    <col min="4868" max="4868" width="24.6640625" style="4" customWidth="1"/>
    <col min="4869" max="4870" width="24.109375" style="4" customWidth="1"/>
    <col min="4871" max="4871" width="12.33203125" style="4" customWidth="1"/>
    <col min="4872" max="5120" width="11.44140625" style="4"/>
    <col min="5121" max="5121" width="12.88671875" style="4" customWidth="1"/>
    <col min="5122" max="5122" width="57.6640625" style="4" bestFit="1" customWidth="1"/>
    <col min="5123" max="5123" width="49.88671875" style="4" customWidth="1"/>
    <col min="5124" max="5124" width="24.6640625" style="4" customWidth="1"/>
    <col min="5125" max="5126" width="24.109375" style="4" customWidth="1"/>
    <col min="5127" max="5127" width="12.33203125" style="4" customWidth="1"/>
    <col min="5128" max="5376" width="11.44140625" style="4"/>
    <col min="5377" max="5377" width="12.88671875" style="4" customWidth="1"/>
    <col min="5378" max="5378" width="57.6640625" style="4" bestFit="1" customWidth="1"/>
    <col min="5379" max="5379" width="49.88671875" style="4" customWidth="1"/>
    <col min="5380" max="5380" width="24.6640625" style="4" customWidth="1"/>
    <col min="5381" max="5382" width="24.109375" style="4" customWidth="1"/>
    <col min="5383" max="5383" width="12.33203125" style="4" customWidth="1"/>
    <col min="5384" max="5632" width="11.44140625" style="4"/>
    <col min="5633" max="5633" width="12.88671875" style="4" customWidth="1"/>
    <col min="5634" max="5634" width="57.6640625" style="4" bestFit="1" customWidth="1"/>
    <col min="5635" max="5635" width="49.88671875" style="4" customWidth="1"/>
    <col min="5636" max="5636" width="24.6640625" style="4" customWidth="1"/>
    <col min="5637" max="5638" width="24.109375" style="4" customWidth="1"/>
    <col min="5639" max="5639" width="12.33203125" style="4" customWidth="1"/>
    <col min="5640" max="5888" width="11.44140625" style="4"/>
    <col min="5889" max="5889" width="12.88671875" style="4" customWidth="1"/>
    <col min="5890" max="5890" width="57.6640625" style="4" bestFit="1" customWidth="1"/>
    <col min="5891" max="5891" width="49.88671875" style="4" customWidth="1"/>
    <col min="5892" max="5892" width="24.6640625" style="4" customWidth="1"/>
    <col min="5893" max="5894" width="24.109375" style="4" customWidth="1"/>
    <col min="5895" max="5895" width="12.33203125" style="4" customWidth="1"/>
    <col min="5896" max="6144" width="11.44140625" style="4"/>
    <col min="6145" max="6145" width="12.88671875" style="4" customWidth="1"/>
    <col min="6146" max="6146" width="57.6640625" style="4" bestFit="1" customWidth="1"/>
    <col min="6147" max="6147" width="49.88671875" style="4" customWidth="1"/>
    <col min="6148" max="6148" width="24.6640625" style="4" customWidth="1"/>
    <col min="6149" max="6150" width="24.109375" style="4" customWidth="1"/>
    <col min="6151" max="6151" width="12.33203125" style="4" customWidth="1"/>
    <col min="6152" max="6400" width="11.44140625" style="4"/>
    <col min="6401" max="6401" width="12.88671875" style="4" customWidth="1"/>
    <col min="6402" max="6402" width="57.6640625" style="4" bestFit="1" customWidth="1"/>
    <col min="6403" max="6403" width="49.88671875" style="4" customWidth="1"/>
    <col min="6404" max="6404" width="24.6640625" style="4" customWidth="1"/>
    <col min="6405" max="6406" width="24.109375" style="4" customWidth="1"/>
    <col min="6407" max="6407" width="12.33203125" style="4" customWidth="1"/>
    <col min="6408" max="6656" width="11.44140625" style="4"/>
    <col min="6657" max="6657" width="12.88671875" style="4" customWidth="1"/>
    <col min="6658" max="6658" width="57.6640625" style="4" bestFit="1" customWidth="1"/>
    <col min="6659" max="6659" width="49.88671875" style="4" customWidth="1"/>
    <col min="6660" max="6660" width="24.6640625" style="4" customWidth="1"/>
    <col min="6661" max="6662" width="24.109375" style="4" customWidth="1"/>
    <col min="6663" max="6663" width="12.33203125" style="4" customWidth="1"/>
    <col min="6664" max="6912" width="11.44140625" style="4"/>
    <col min="6913" max="6913" width="12.88671875" style="4" customWidth="1"/>
    <col min="6914" max="6914" width="57.6640625" style="4" bestFit="1" customWidth="1"/>
    <col min="6915" max="6915" width="49.88671875" style="4" customWidth="1"/>
    <col min="6916" max="6916" width="24.6640625" style="4" customWidth="1"/>
    <col min="6917" max="6918" width="24.109375" style="4" customWidth="1"/>
    <col min="6919" max="6919" width="12.33203125" style="4" customWidth="1"/>
    <col min="6920" max="7168" width="11.44140625" style="4"/>
    <col min="7169" max="7169" width="12.88671875" style="4" customWidth="1"/>
    <col min="7170" max="7170" width="57.6640625" style="4" bestFit="1" customWidth="1"/>
    <col min="7171" max="7171" width="49.88671875" style="4" customWidth="1"/>
    <col min="7172" max="7172" width="24.6640625" style="4" customWidth="1"/>
    <col min="7173" max="7174" width="24.109375" style="4" customWidth="1"/>
    <col min="7175" max="7175" width="12.33203125" style="4" customWidth="1"/>
    <col min="7176" max="7424" width="11.44140625" style="4"/>
    <col min="7425" max="7425" width="12.88671875" style="4" customWidth="1"/>
    <col min="7426" max="7426" width="57.6640625" style="4" bestFit="1" customWidth="1"/>
    <col min="7427" max="7427" width="49.88671875" style="4" customWidth="1"/>
    <col min="7428" max="7428" width="24.6640625" style="4" customWidth="1"/>
    <col min="7429" max="7430" width="24.109375" style="4" customWidth="1"/>
    <col min="7431" max="7431" width="12.33203125" style="4" customWidth="1"/>
    <col min="7432" max="7680" width="11.44140625" style="4"/>
    <col min="7681" max="7681" width="12.88671875" style="4" customWidth="1"/>
    <col min="7682" max="7682" width="57.6640625" style="4" bestFit="1" customWidth="1"/>
    <col min="7683" max="7683" width="49.88671875" style="4" customWidth="1"/>
    <col min="7684" max="7684" width="24.6640625" style="4" customWidth="1"/>
    <col min="7685" max="7686" width="24.109375" style="4" customWidth="1"/>
    <col min="7687" max="7687" width="12.33203125" style="4" customWidth="1"/>
    <col min="7688" max="7936" width="11.44140625" style="4"/>
    <col min="7937" max="7937" width="12.88671875" style="4" customWidth="1"/>
    <col min="7938" max="7938" width="57.6640625" style="4" bestFit="1" customWidth="1"/>
    <col min="7939" max="7939" width="49.88671875" style="4" customWidth="1"/>
    <col min="7940" max="7940" width="24.6640625" style="4" customWidth="1"/>
    <col min="7941" max="7942" width="24.109375" style="4" customWidth="1"/>
    <col min="7943" max="7943" width="12.33203125" style="4" customWidth="1"/>
    <col min="7944" max="8192" width="11.44140625" style="4"/>
    <col min="8193" max="8193" width="12.88671875" style="4" customWidth="1"/>
    <col min="8194" max="8194" width="57.6640625" style="4" bestFit="1" customWidth="1"/>
    <col min="8195" max="8195" width="49.88671875" style="4" customWidth="1"/>
    <col min="8196" max="8196" width="24.6640625" style="4" customWidth="1"/>
    <col min="8197" max="8198" width="24.109375" style="4" customWidth="1"/>
    <col min="8199" max="8199" width="12.33203125" style="4" customWidth="1"/>
    <col min="8200" max="8448" width="11.44140625" style="4"/>
    <col min="8449" max="8449" width="12.88671875" style="4" customWidth="1"/>
    <col min="8450" max="8450" width="57.6640625" style="4" bestFit="1" customWidth="1"/>
    <col min="8451" max="8451" width="49.88671875" style="4" customWidth="1"/>
    <col min="8452" max="8452" width="24.6640625" style="4" customWidth="1"/>
    <col min="8453" max="8454" width="24.109375" style="4" customWidth="1"/>
    <col min="8455" max="8455" width="12.33203125" style="4" customWidth="1"/>
    <col min="8456" max="8704" width="11.44140625" style="4"/>
    <col min="8705" max="8705" width="12.88671875" style="4" customWidth="1"/>
    <col min="8706" max="8706" width="57.6640625" style="4" bestFit="1" customWidth="1"/>
    <col min="8707" max="8707" width="49.88671875" style="4" customWidth="1"/>
    <col min="8708" max="8708" width="24.6640625" style="4" customWidth="1"/>
    <col min="8709" max="8710" width="24.109375" style="4" customWidth="1"/>
    <col min="8711" max="8711" width="12.33203125" style="4" customWidth="1"/>
    <col min="8712" max="8960" width="11.44140625" style="4"/>
    <col min="8961" max="8961" width="12.88671875" style="4" customWidth="1"/>
    <col min="8962" max="8962" width="57.6640625" style="4" bestFit="1" customWidth="1"/>
    <col min="8963" max="8963" width="49.88671875" style="4" customWidth="1"/>
    <col min="8964" max="8964" width="24.6640625" style="4" customWidth="1"/>
    <col min="8965" max="8966" width="24.109375" style="4" customWidth="1"/>
    <col min="8967" max="8967" width="12.33203125" style="4" customWidth="1"/>
    <col min="8968" max="9216" width="11.44140625" style="4"/>
    <col min="9217" max="9217" width="12.88671875" style="4" customWidth="1"/>
    <col min="9218" max="9218" width="57.6640625" style="4" bestFit="1" customWidth="1"/>
    <col min="9219" max="9219" width="49.88671875" style="4" customWidth="1"/>
    <col min="9220" max="9220" width="24.6640625" style="4" customWidth="1"/>
    <col min="9221" max="9222" width="24.109375" style="4" customWidth="1"/>
    <col min="9223" max="9223" width="12.33203125" style="4" customWidth="1"/>
    <col min="9224" max="9472" width="11.44140625" style="4"/>
    <col min="9473" max="9473" width="12.88671875" style="4" customWidth="1"/>
    <col min="9474" max="9474" width="57.6640625" style="4" bestFit="1" customWidth="1"/>
    <col min="9475" max="9475" width="49.88671875" style="4" customWidth="1"/>
    <col min="9476" max="9476" width="24.6640625" style="4" customWidth="1"/>
    <col min="9477" max="9478" width="24.109375" style="4" customWidth="1"/>
    <col min="9479" max="9479" width="12.33203125" style="4" customWidth="1"/>
    <col min="9480" max="9728" width="11.44140625" style="4"/>
    <col min="9729" max="9729" width="12.88671875" style="4" customWidth="1"/>
    <col min="9730" max="9730" width="57.6640625" style="4" bestFit="1" customWidth="1"/>
    <col min="9731" max="9731" width="49.88671875" style="4" customWidth="1"/>
    <col min="9732" max="9732" width="24.6640625" style="4" customWidth="1"/>
    <col min="9733" max="9734" width="24.109375" style="4" customWidth="1"/>
    <col min="9735" max="9735" width="12.33203125" style="4" customWidth="1"/>
    <col min="9736" max="9984" width="11.44140625" style="4"/>
    <col min="9985" max="9985" width="12.88671875" style="4" customWidth="1"/>
    <col min="9986" max="9986" width="57.6640625" style="4" bestFit="1" customWidth="1"/>
    <col min="9987" max="9987" width="49.88671875" style="4" customWidth="1"/>
    <col min="9988" max="9988" width="24.6640625" style="4" customWidth="1"/>
    <col min="9989" max="9990" width="24.109375" style="4" customWidth="1"/>
    <col min="9991" max="9991" width="12.33203125" style="4" customWidth="1"/>
    <col min="9992" max="10240" width="11.44140625" style="4"/>
    <col min="10241" max="10241" width="12.88671875" style="4" customWidth="1"/>
    <col min="10242" max="10242" width="57.6640625" style="4" bestFit="1" customWidth="1"/>
    <col min="10243" max="10243" width="49.88671875" style="4" customWidth="1"/>
    <col min="10244" max="10244" width="24.6640625" style="4" customWidth="1"/>
    <col min="10245" max="10246" width="24.109375" style="4" customWidth="1"/>
    <col min="10247" max="10247" width="12.33203125" style="4" customWidth="1"/>
    <col min="10248" max="10496" width="11.44140625" style="4"/>
    <col min="10497" max="10497" width="12.88671875" style="4" customWidth="1"/>
    <col min="10498" max="10498" width="57.6640625" style="4" bestFit="1" customWidth="1"/>
    <col min="10499" max="10499" width="49.88671875" style="4" customWidth="1"/>
    <col min="10500" max="10500" width="24.6640625" style="4" customWidth="1"/>
    <col min="10501" max="10502" width="24.109375" style="4" customWidth="1"/>
    <col min="10503" max="10503" width="12.33203125" style="4" customWidth="1"/>
    <col min="10504" max="10752" width="11.44140625" style="4"/>
    <col min="10753" max="10753" width="12.88671875" style="4" customWidth="1"/>
    <col min="10754" max="10754" width="57.6640625" style="4" bestFit="1" customWidth="1"/>
    <col min="10755" max="10755" width="49.88671875" style="4" customWidth="1"/>
    <col min="10756" max="10756" width="24.6640625" style="4" customWidth="1"/>
    <col min="10757" max="10758" width="24.109375" style="4" customWidth="1"/>
    <col min="10759" max="10759" width="12.33203125" style="4" customWidth="1"/>
    <col min="10760" max="11008" width="11.44140625" style="4"/>
    <col min="11009" max="11009" width="12.88671875" style="4" customWidth="1"/>
    <col min="11010" max="11010" width="57.6640625" style="4" bestFit="1" customWidth="1"/>
    <col min="11011" max="11011" width="49.88671875" style="4" customWidth="1"/>
    <col min="11012" max="11012" width="24.6640625" style="4" customWidth="1"/>
    <col min="11013" max="11014" width="24.109375" style="4" customWidth="1"/>
    <col min="11015" max="11015" width="12.33203125" style="4" customWidth="1"/>
    <col min="11016" max="11264" width="11.44140625" style="4"/>
    <col min="11265" max="11265" width="12.88671875" style="4" customWidth="1"/>
    <col min="11266" max="11266" width="57.6640625" style="4" bestFit="1" customWidth="1"/>
    <col min="11267" max="11267" width="49.88671875" style="4" customWidth="1"/>
    <col min="11268" max="11268" width="24.6640625" style="4" customWidth="1"/>
    <col min="11269" max="11270" width="24.109375" style="4" customWidth="1"/>
    <col min="11271" max="11271" width="12.33203125" style="4" customWidth="1"/>
    <col min="11272" max="11520" width="11.44140625" style="4"/>
    <col min="11521" max="11521" width="12.88671875" style="4" customWidth="1"/>
    <col min="11522" max="11522" width="57.6640625" style="4" bestFit="1" customWidth="1"/>
    <col min="11523" max="11523" width="49.88671875" style="4" customWidth="1"/>
    <col min="11524" max="11524" width="24.6640625" style="4" customWidth="1"/>
    <col min="11525" max="11526" width="24.109375" style="4" customWidth="1"/>
    <col min="11527" max="11527" width="12.33203125" style="4" customWidth="1"/>
    <col min="11528" max="11776" width="11.44140625" style="4"/>
    <col min="11777" max="11777" width="12.88671875" style="4" customWidth="1"/>
    <col min="11778" max="11778" width="57.6640625" style="4" bestFit="1" customWidth="1"/>
    <col min="11779" max="11779" width="49.88671875" style="4" customWidth="1"/>
    <col min="11780" max="11780" width="24.6640625" style="4" customWidth="1"/>
    <col min="11781" max="11782" width="24.109375" style="4" customWidth="1"/>
    <col min="11783" max="11783" width="12.33203125" style="4" customWidth="1"/>
    <col min="11784" max="12032" width="11.44140625" style="4"/>
    <col min="12033" max="12033" width="12.88671875" style="4" customWidth="1"/>
    <col min="12034" max="12034" width="57.6640625" style="4" bestFit="1" customWidth="1"/>
    <col min="12035" max="12035" width="49.88671875" style="4" customWidth="1"/>
    <col min="12036" max="12036" width="24.6640625" style="4" customWidth="1"/>
    <col min="12037" max="12038" width="24.109375" style="4" customWidth="1"/>
    <col min="12039" max="12039" width="12.33203125" style="4" customWidth="1"/>
    <col min="12040" max="12288" width="11.44140625" style="4"/>
    <col min="12289" max="12289" width="12.88671875" style="4" customWidth="1"/>
    <col min="12290" max="12290" width="57.6640625" style="4" bestFit="1" customWidth="1"/>
    <col min="12291" max="12291" width="49.88671875" style="4" customWidth="1"/>
    <col min="12292" max="12292" width="24.6640625" style="4" customWidth="1"/>
    <col min="12293" max="12294" width="24.109375" style="4" customWidth="1"/>
    <col min="12295" max="12295" width="12.33203125" style="4" customWidth="1"/>
    <col min="12296" max="12544" width="11.44140625" style="4"/>
    <col min="12545" max="12545" width="12.88671875" style="4" customWidth="1"/>
    <col min="12546" max="12546" width="57.6640625" style="4" bestFit="1" customWidth="1"/>
    <col min="12547" max="12547" width="49.88671875" style="4" customWidth="1"/>
    <col min="12548" max="12548" width="24.6640625" style="4" customWidth="1"/>
    <col min="12549" max="12550" width="24.109375" style="4" customWidth="1"/>
    <col min="12551" max="12551" width="12.33203125" style="4" customWidth="1"/>
    <col min="12552" max="12800" width="11.44140625" style="4"/>
    <col min="12801" max="12801" width="12.88671875" style="4" customWidth="1"/>
    <col min="12802" max="12802" width="57.6640625" style="4" bestFit="1" customWidth="1"/>
    <col min="12803" max="12803" width="49.88671875" style="4" customWidth="1"/>
    <col min="12804" max="12804" width="24.6640625" style="4" customWidth="1"/>
    <col min="12805" max="12806" width="24.109375" style="4" customWidth="1"/>
    <col min="12807" max="12807" width="12.33203125" style="4" customWidth="1"/>
    <col min="12808" max="13056" width="11.44140625" style="4"/>
    <col min="13057" max="13057" width="12.88671875" style="4" customWidth="1"/>
    <col min="13058" max="13058" width="57.6640625" style="4" bestFit="1" customWidth="1"/>
    <col min="13059" max="13059" width="49.88671875" style="4" customWidth="1"/>
    <col min="13060" max="13060" width="24.6640625" style="4" customWidth="1"/>
    <col min="13061" max="13062" width="24.109375" style="4" customWidth="1"/>
    <col min="13063" max="13063" width="12.33203125" style="4" customWidth="1"/>
    <col min="13064" max="13312" width="11.44140625" style="4"/>
    <col min="13313" max="13313" width="12.88671875" style="4" customWidth="1"/>
    <col min="13314" max="13314" width="57.6640625" style="4" bestFit="1" customWidth="1"/>
    <col min="13315" max="13315" width="49.88671875" style="4" customWidth="1"/>
    <col min="13316" max="13316" width="24.6640625" style="4" customWidth="1"/>
    <col min="13317" max="13318" width="24.109375" style="4" customWidth="1"/>
    <col min="13319" max="13319" width="12.33203125" style="4" customWidth="1"/>
    <col min="13320" max="13568" width="11.44140625" style="4"/>
    <col min="13569" max="13569" width="12.88671875" style="4" customWidth="1"/>
    <col min="13570" max="13570" width="57.6640625" style="4" bestFit="1" customWidth="1"/>
    <col min="13571" max="13571" width="49.88671875" style="4" customWidth="1"/>
    <col min="13572" max="13572" width="24.6640625" style="4" customWidth="1"/>
    <col min="13573" max="13574" width="24.109375" style="4" customWidth="1"/>
    <col min="13575" max="13575" width="12.33203125" style="4" customWidth="1"/>
    <col min="13576" max="13824" width="11.44140625" style="4"/>
    <col min="13825" max="13825" width="12.88671875" style="4" customWidth="1"/>
    <col min="13826" max="13826" width="57.6640625" style="4" bestFit="1" customWidth="1"/>
    <col min="13827" max="13827" width="49.88671875" style="4" customWidth="1"/>
    <col min="13828" max="13828" width="24.6640625" style="4" customWidth="1"/>
    <col min="13829" max="13830" width="24.109375" style="4" customWidth="1"/>
    <col min="13831" max="13831" width="12.33203125" style="4" customWidth="1"/>
    <col min="13832" max="14080" width="11.44140625" style="4"/>
    <col min="14081" max="14081" width="12.88671875" style="4" customWidth="1"/>
    <col min="14082" max="14082" width="57.6640625" style="4" bestFit="1" customWidth="1"/>
    <col min="14083" max="14083" width="49.88671875" style="4" customWidth="1"/>
    <col min="14084" max="14084" width="24.6640625" style="4" customWidth="1"/>
    <col min="14085" max="14086" width="24.109375" style="4" customWidth="1"/>
    <col min="14087" max="14087" width="12.33203125" style="4" customWidth="1"/>
    <col min="14088" max="14336" width="11.44140625" style="4"/>
    <col min="14337" max="14337" width="12.88671875" style="4" customWidth="1"/>
    <col min="14338" max="14338" width="57.6640625" style="4" bestFit="1" customWidth="1"/>
    <col min="14339" max="14339" width="49.88671875" style="4" customWidth="1"/>
    <col min="14340" max="14340" width="24.6640625" style="4" customWidth="1"/>
    <col min="14341" max="14342" width="24.109375" style="4" customWidth="1"/>
    <col min="14343" max="14343" width="12.33203125" style="4" customWidth="1"/>
    <col min="14344" max="14592" width="11.44140625" style="4"/>
    <col min="14593" max="14593" width="12.88671875" style="4" customWidth="1"/>
    <col min="14594" max="14594" width="57.6640625" style="4" bestFit="1" customWidth="1"/>
    <col min="14595" max="14595" width="49.88671875" style="4" customWidth="1"/>
    <col min="14596" max="14596" width="24.6640625" style="4" customWidth="1"/>
    <col min="14597" max="14598" width="24.109375" style="4" customWidth="1"/>
    <col min="14599" max="14599" width="12.33203125" style="4" customWidth="1"/>
    <col min="14600" max="14848" width="11.44140625" style="4"/>
    <col min="14849" max="14849" width="12.88671875" style="4" customWidth="1"/>
    <col min="14850" max="14850" width="57.6640625" style="4" bestFit="1" customWidth="1"/>
    <col min="14851" max="14851" width="49.88671875" style="4" customWidth="1"/>
    <col min="14852" max="14852" width="24.6640625" style="4" customWidth="1"/>
    <col min="14853" max="14854" width="24.109375" style="4" customWidth="1"/>
    <col min="14855" max="14855" width="12.33203125" style="4" customWidth="1"/>
    <col min="14856" max="15104" width="11.44140625" style="4"/>
    <col min="15105" max="15105" width="12.88671875" style="4" customWidth="1"/>
    <col min="15106" max="15106" width="57.6640625" style="4" bestFit="1" customWidth="1"/>
    <col min="15107" max="15107" width="49.88671875" style="4" customWidth="1"/>
    <col min="15108" max="15108" width="24.6640625" style="4" customWidth="1"/>
    <col min="15109" max="15110" width="24.109375" style="4" customWidth="1"/>
    <col min="15111" max="15111" width="12.33203125" style="4" customWidth="1"/>
    <col min="15112" max="15360" width="11.44140625" style="4"/>
    <col min="15361" max="15361" width="12.88671875" style="4" customWidth="1"/>
    <col min="15362" max="15362" width="57.6640625" style="4" bestFit="1" customWidth="1"/>
    <col min="15363" max="15363" width="49.88671875" style="4" customWidth="1"/>
    <col min="15364" max="15364" width="24.6640625" style="4" customWidth="1"/>
    <col min="15365" max="15366" width="24.109375" style="4" customWidth="1"/>
    <col min="15367" max="15367" width="12.33203125" style="4" customWidth="1"/>
    <col min="15368" max="15616" width="11.44140625" style="4"/>
    <col min="15617" max="15617" width="12.88671875" style="4" customWidth="1"/>
    <col min="15618" max="15618" width="57.6640625" style="4" bestFit="1" customWidth="1"/>
    <col min="15619" max="15619" width="49.88671875" style="4" customWidth="1"/>
    <col min="15620" max="15620" width="24.6640625" style="4" customWidth="1"/>
    <col min="15621" max="15622" width="24.109375" style="4" customWidth="1"/>
    <col min="15623" max="15623" width="12.33203125" style="4" customWidth="1"/>
    <col min="15624" max="15872" width="11.44140625" style="4"/>
    <col min="15873" max="15873" width="12.88671875" style="4" customWidth="1"/>
    <col min="15874" max="15874" width="57.6640625" style="4" bestFit="1" customWidth="1"/>
    <col min="15875" max="15875" width="49.88671875" style="4" customWidth="1"/>
    <col min="15876" max="15876" width="24.6640625" style="4" customWidth="1"/>
    <col min="15877" max="15878" width="24.109375" style="4" customWidth="1"/>
    <col min="15879" max="15879" width="12.33203125" style="4" customWidth="1"/>
    <col min="15880" max="16128" width="11.44140625" style="4"/>
    <col min="16129" max="16129" width="12.88671875" style="4" customWidth="1"/>
    <col min="16130" max="16130" width="57.6640625" style="4" bestFit="1" customWidth="1"/>
    <col min="16131" max="16131" width="49.88671875" style="4" customWidth="1"/>
    <col min="16132" max="16132" width="24.6640625" style="4" customWidth="1"/>
    <col min="16133" max="16134" width="24.109375" style="4" customWidth="1"/>
    <col min="16135" max="16135" width="12.33203125" style="4" customWidth="1"/>
    <col min="16136" max="16384" width="11.44140625" style="4"/>
  </cols>
  <sheetData>
    <row r="3" spans="1:22" ht="15.6" x14ac:dyDescent="0.3">
      <c r="B3" s="3" t="s">
        <v>69</v>
      </c>
      <c r="D3" s="2"/>
    </row>
    <row r="4" spans="1:22" ht="13.8" x14ac:dyDescent="0.25">
      <c r="B4" s="218" t="s">
        <v>225</v>
      </c>
      <c r="D4" s="2"/>
    </row>
    <row r="5" spans="1:22" ht="10.8" thickBot="1" x14ac:dyDescent="0.25">
      <c r="A5" s="4"/>
    </row>
    <row r="6" spans="1:22" x14ac:dyDescent="0.2">
      <c r="A6" s="325" t="s">
        <v>44</v>
      </c>
      <c r="B6" s="323" t="s">
        <v>45</v>
      </c>
      <c r="C6" s="325" t="s">
        <v>46</v>
      </c>
      <c r="D6" s="327" t="s">
        <v>47</v>
      </c>
      <c r="E6" s="325" t="s">
        <v>48</v>
      </c>
      <c r="F6" s="325" t="s">
        <v>60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10.8" thickBot="1" x14ac:dyDescent="0.25">
      <c r="A7" s="329"/>
      <c r="B7" s="324"/>
      <c r="C7" s="326"/>
      <c r="D7" s="328"/>
      <c r="E7" s="329"/>
      <c r="F7" s="329"/>
    </row>
    <row r="8" spans="1:22" ht="12.75" customHeight="1" x14ac:dyDescent="0.2">
      <c r="A8" s="330" t="s">
        <v>68</v>
      </c>
      <c r="B8" s="6" t="str">
        <f>+Mapa!J7</f>
        <v>UTILIDAD</v>
      </c>
      <c r="C8" s="7" t="s">
        <v>217</v>
      </c>
      <c r="D8" s="8" t="s">
        <v>59</v>
      </c>
      <c r="E8" s="7" t="s">
        <v>49</v>
      </c>
      <c r="F8" s="7" t="s">
        <v>79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10.8" thickBot="1" x14ac:dyDescent="0.25">
      <c r="A9" s="331"/>
      <c r="B9" s="10"/>
      <c r="C9" s="11"/>
      <c r="D9" s="12"/>
      <c r="E9" s="11"/>
      <c r="F9" s="11" t="s">
        <v>80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2">
      <c r="A10" s="331"/>
      <c r="B10" s="6" t="str">
        <f>+Mapa!E11</f>
        <v>INGRESOS</v>
      </c>
      <c r="C10" s="7" t="s">
        <v>63</v>
      </c>
      <c r="D10" s="8" t="s">
        <v>211</v>
      </c>
      <c r="E10" s="7" t="s">
        <v>49</v>
      </c>
      <c r="F10" s="7" t="s">
        <v>79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11.25" customHeight="1" thickBot="1" x14ac:dyDescent="0.25">
      <c r="A11" s="331"/>
      <c r="B11" s="13"/>
      <c r="C11" s="11"/>
      <c r="D11" s="12" t="s">
        <v>210</v>
      </c>
      <c r="E11" s="11"/>
      <c r="F11" s="11" t="s">
        <v>80</v>
      </c>
    </row>
    <row r="12" spans="1:22" x14ac:dyDescent="0.2">
      <c r="A12" s="331"/>
      <c r="B12" s="14" t="str">
        <f>+Mapa!N11</f>
        <v>EGRESOS</v>
      </c>
      <c r="C12" s="15" t="s">
        <v>64</v>
      </c>
      <c r="D12" s="8" t="s">
        <v>209</v>
      </c>
      <c r="E12" s="15" t="s">
        <v>49</v>
      </c>
      <c r="F12" s="7" t="s">
        <v>79</v>
      </c>
    </row>
    <row r="13" spans="1:22" ht="11.25" customHeight="1" thickBot="1" x14ac:dyDescent="0.25">
      <c r="A13" s="331"/>
      <c r="B13" s="14"/>
      <c r="C13" s="15"/>
      <c r="D13" s="2" t="s">
        <v>210</v>
      </c>
      <c r="E13" s="15"/>
      <c r="F13" s="11" t="s">
        <v>80</v>
      </c>
    </row>
    <row r="14" spans="1:22" ht="11.25" customHeight="1" x14ac:dyDescent="0.2">
      <c r="A14" s="330" t="s">
        <v>67</v>
      </c>
      <c r="B14" s="16" t="str">
        <f>+Mapa!D20</f>
        <v>AUMENTAR VENTAS NACIONALES</v>
      </c>
      <c r="C14" s="7" t="s">
        <v>214</v>
      </c>
      <c r="D14" s="18" t="s">
        <v>212</v>
      </c>
      <c r="E14" s="7" t="s">
        <v>49</v>
      </c>
      <c r="F14" s="7" t="s">
        <v>70</v>
      </c>
    </row>
    <row r="15" spans="1:22" ht="11.25" customHeight="1" thickBot="1" x14ac:dyDescent="0.25">
      <c r="A15" s="331"/>
      <c r="B15" s="19"/>
      <c r="C15" s="20"/>
      <c r="D15" s="12"/>
      <c r="E15" s="11"/>
      <c r="F15" s="11" t="s">
        <v>71</v>
      </c>
    </row>
    <row r="16" spans="1:22" x14ac:dyDescent="0.2">
      <c r="A16" s="331"/>
      <c r="B16" s="16" t="str">
        <f>+Mapa!F20</f>
        <v>AUMENTAR ACTIVIDAD TURISTICA</v>
      </c>
      <c r="C16" s="17" t="s">
        <v>62</v>
      </c>
      <c r="D16" s="18" t="s">
        <v>213</v>
      </c>
      <c r="E16" s="15" t="s">
        <v>49</v>
      </c>
      <c r="F16" s="15" t="s">
        <v>70</v>
      </c>
    </row>
    <row r="17" spans="1:6" ht="10.8" thickBot="1" x14ac:dyDescent="0.25">
      <c r="A17" s="331"/>
      <c r="B17" s="19"/>
      <c r="C17" s="20"/>
      <c r="D17" s="12"/>
      <c r="E17" s="15"/>
      <c r="F17" s="15" t="s">
        <v>71</v>
      </c>
    </row>
    <row r="18" spans="1:6" x14ac:dyDescent="0.2">
      <c r="A18" s="331"/>
      <c r="B18" s="16" t="str">
        <f>+Mapa!H20</f>
        <v>AUMENTAR EXPORTACIONES</v>
      </c>
      <c r="C18" s="7" t="s">
        <v>214</v>
      </c>
      <c r="D18" s="8" t="s">
        <v>215</v>
      </c>
      <c r="E18" s="7" t="s">
        <v>216</v>
      </c>
      <c r="F18" s="7"/>
    </row>
    <row r="19" spans="1:6" ht="10.8" thickBot="1" x14ac:dyDescent="0.25">
      <c r="A19" s="331"/>
      <c r="B19" s="19"/>
      <c r="C19" s="11"/>
      <c r="D19" s="12"/>
      <c r="E19" s="11"/>
      <c r="F19" s="11"/>
    </row>
    <row r="20" spans="1:6" x14ac:dyDescent="0.2">
      <c r="A20" s="331"/>
      <c r="B20" s="16" t="str">
        <f>+Mapa!J20</f>
        <v>INTRODUDIR INNOVACIONES AL MERCADO</v>
      </c>
      <c r="C20" s="17" t="s">
        <v>65</v>
      </c>
      <c r="D20" s="18" t="s">
        <v>50</v>
      </c>
      <c r="E20" s="7" t="s">
        <v>49</v>
      </c>
      <c r="F20" s="7"/>
    </row>
    <row r="21" spans="1:6" ht="10.8" thickBot="1" x14ac:dyDescent="0.25">
      <c r="A21" s="331"/>
      <c r="B21" s="19"/>
      <c r="C21" s="20"/>
      <c r="D21" s="12"/>
      <c r="E21" s="11"/>
      <c r="F21" s="11"/>
    </row>
    <row r="22" spans="1:6" x14ac:dyDescent="0.2">
      <c r="A22" s="331"/>
      <c r="B22" s="21" t="str">
        <f>+Mapa!N20</f>
        <v>POTENCIAR IMAGEN VSE</v>
      </c>
      <c r="C22" s="22" t="s">
        <v>219</v>
      </c>
      <c r="D22" s="23" t="s">
        <v>220</v>
      </c>
      <c r="E22" s="15" t="s">
        <v>216</v>
      </c>
      <c r="F22" s="15" t="s">
        <v>72</v>
      </c>
    </row>
    <row r="23" spans="1:6" ht="10.8" thickBot="1" x14ac:dyDescent="0.25">
      <c r="A23" s="332"/>
      <c r="B23" s="19"/>
      <c r="C23" s="20"/>
      <c r="D23" s="12"/>
      <c r="E23" s="11"/>
      <c r="F23" s="11" t="s">
        <v>73</v>
      </c>
    </row>
    <row r="24" spans="1:6" ht="12.75" customHeight="1" x14ac:dyDescent="0.2">
      <c r="A24" s="325" t="s">
        <v>51</v>
      </c>
      <c r="B24" s="6" t="str">
        <f>+Mapa!F25</f>
        <v xml:space="preserve">PLAN COMERCIAL </v>
      </c>
      <c r="C24" s="7" t="s">
        <v>218</v>
      </c>
      <c r="D24" s="30">
        <v>1</v>
      </c>
      <c r="E24" s="7" t="s">
        <v>49</v>
      </c>
      <c r="F24" s="7" t="s">
        <v>74</v>
      </c>
    </row>
    <row r="25" spans="1:6" ht="10.8" thickBot="1" x14ac:dyDescent="0.25">
      <c r="A25" s="329"/>
      <c r="B25" s="10"/>
      <c r="C25" s="11"/>
      <c r="D25" s="12"/>
      <c r="E25" s="11"/>
      <c r="F25" s="11" t="s">
        <v>75</v>
      </c>
    </row>
    <row r="26" spans="1:6" x14ac:dyDescent="0.2">
      <c r="A26" s="329"/>
      <c r="B26" s="6" t="str">
        <f>+Mapa!L25</f>
        <v>SISTEMAS DE CONTROL DE GESTION</v>
      </c>
      <c r="C26" s="7" t="s">
        <v>221</v>
      </c>
      <c r="D26" s="18">
        <v>0</v>
      </c>
      <c r="E26" s="7" t="s">
        <v>49</v>
      </c>
      <c r="F26" s="7"/>
    </row>
    <row r="27" spans="1:6" ht="10.8" thickBot="1" x14ac:dyDescent="0.25">
      <c r="A27" s="326"/>
      <c r="B27" s="10"/>
      <c r="C27" s="11"/>
      <c r="D27" s="12"/>
      <c r="E27" s="11"/>
      <c r="F27" s="11"/>
    </row>
    <row r="28" spans="1:6" x14ac:dyDescent="0.2">
      <c r="A28" s="330" t="s">
        <v>66</v>
      </c>
      <c r="B28" s="6" t="str">
        <f>+Mapa!F30</f>
        <v>SISTEMAS DE EVALUACION DESEMPEÑO PERSONAL</v>
      </c>
      <c r="C28" s="7" t="s">
        <v>222</v>
      </c>
      <c r="D28" s="30">
        <v>1</v>
      </c>
      <c r="E28" s="7" t="s">
        <v>49</v>
      </c>
      <c r="F28" s="7" t="s">
        <v>76</v>
      </c>
    </row>
    <row r="29" spans="1:6" ht="10.8" thickBot="1" x14ac:dyDescent="0.25">
      <c r="A29" s="333"/>
      <c r="B29" s="10"/>
      <c r="C29" s="11"/>
      <c r="D29" s="12"/>
      <c r="E29" s="11"/>
      <c r="F29" s="11"/>
    </row>
    <row r="30" spans="1:6" x14ac:dyDescent="0.2">
      <c r="A30" s="333"/>
      <c r="B30" s="6" t="str">
        <f>+Mapa!H30</f>
        <v>DESARROLLO ORGANIZACIONAL</v>
      </c>
      <c r="C30" s="7" t="s">
        <v>223</v>
      </c>
      <c r="D30" s="18" t="s">
        <v>50</v>
      </c>
      <c r="E30" s="7" t="s">
        <v>49</v>
      </c>
      <c r="F30" s="7" t="s">
        <v>77</v>
      </c>
    </row>
    <row r="31" spans="1:6" ht="10.8" thickBot="1" x14ac:dyDescent="0.25">
      <c r="A31" s="334"/>
      <c r="B31" s="10"/>
      <c r="C31" s="11" t="s">
        <v>224</v>
      </c>
      <c r="D31" s="12"/>
      <c r="E31" s="11"/>
      <c r="F31" s="11" t="s">
        <v>78</v>
      </c>
    </row>
    <row r="32" spans="1:6" x14ac:dyDescent="0.2">
      <c r="D32" s="2"/>
    </row>
    <row r="33" spans="3:3" x14ac:dyDescent="0.2">
      <c r="C33" s="29"/>
    </row>
    <row r="34" spans="3:3" x14ac:dyDescent="0.2">
      <c r="C34" s="29"/>
    </row>
    <row r="35" spans="3:3" x14ac:dyDescent="0.2">
      <c r="C35" s="29"/>
    </row>
  </sheetData>
  <mergeCells count="10">
    <mergeCell ref="A8:A13"/>
    <mergeCell ref="A14:A23"/>
    <mergeCell ref="A24:A27"/>
    <mergeCell ref="A28:A31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91"/>
  <sheetViews>
    <sheetView zoomScale="70" zoomScaleNormal="70" workbookViewId="0">
      <selection activeCell="L3" sqref="L3"/>
    </sheetView>
  </sheetViews>
  <sheetFormatPr baseColWidth="10" defaultRowHeight="14.4" x14ac:dyDescent="0.3"/>
  <cols>
    <col min="1" max="1" width="7.109375" style="228" customWidth="1"/>
    <col min="2" max="2" width="3.5546875" style="231" customWidth="1"/>
    <col min="3" max="3" width="15.5546875" style="228" customWidth="1"/>
    <col min="4" max="4" width="12.33203125" style="228" customWidth="1"/>
    <col min="5" max="5" width="13.44140625" style="232" customWidth="1"/>
    <col min="6" max="6" width="13.109375" style="232" customWidth="1"/>
    <col min="7" max="8" width="11.6640625" style="232" customWidth="1"/>
    <col min="9" max="9" width="16.6640625" style="231" customWidth="1"/>
    <col min="10" max="10" width="17.88671875" style="232" customWidth="1"/>
    <col min="11" max="11" width="23" style="228" customWidth="1"/>
    <col min="12" max="12" width="49.88671875" style="228" bestFit="1" customWidth="1"/>
    <col min="13" max="256" width="11.44140625" style="228"/>
    <col min="257" max="257" width="7.109375" style="228" customWidth="1"/>
    <col min="258" max="258" width="3.5546875" style="228" customWidth="1"/>
    <col min="259" max="259" width="22.6640625" style="228" customWidth="1"/>
    <col min="260" max="266" width="16.6640625" style="228" customWidth="1"/>
    <col min="267" max="267" width="52.44140625" style="228" customWidth="1"/>
    <col min="268" max="268" width="49.88671875" style="228" bestFit="1" customWidth="1"/>
    <col min="269" max="512" width="11.44140625" style="228"/>
    <col min="513" max="513" width="7.109375" style="228" customWidth="1"/>
    <col min="514" max="514" width="3.5546875" style="228" customWidth="1"/>
    <col min="515" max="515" width="22.6640625" style="228" customWidth="1"/>
    <col min="516" max="522" width="16.6640625" style="228" customWidth="1"/>
    <col min="523" max="523" width="52.44140625" style="228" customWidth="1"/>
    <col min="524" max="524" width="49.88671875" style="228" bestFit="1" customWidth="1"/>
    <col min="525" max="768" width="11.44140625" style="228"/>
    <col min="769" max="769" width="7.109375" style="228" customWidth="1"/>
    <col min="770" max="770" width="3.5546875" style="228" customWidth="1"/>
    <col min="771" max="771" width="22.6640625" style="228" customWidth="1"/>
    <col min="772" max="778" width="16.6640625" style="228" customWidth="1"/>
    <col min="779" max="779" width="52.44140625" style="228" customWidth="1"/>
    <col min="780" max="780" width="49.88671875" style="228" bestFit="1" customWidth="1"/>
    <col min="781" max="1024" width="11.44140625" style="228"/>
    <col min="1025" max="1025" width="7.109375" style="228" customWidth="1"/>
    <col min="1026" max="1026" width="3.5546875" style="228" customWidth="1"/>
    <col min="1027" max="1027" width="22.6640625" style="228" customWidth="1"/>
    <col min="1028" max="1034" width="16.6640625" style="228" customWidth="1"/>
    <col min="1035" max="1035" width="52.44140625" style="228" customWidth="1"/>
    <col min="1036" max="1036" width="49.88671875" style="228" bestFit="1" customWidth="1"/>
    <col min="1037" max="1280" width="11.44140625" style="228"/>
    <col min="1281" max="1281" width="7.109375" style="228" customWidth="1"/>
    <col min="1282" max="1282" width="3.5546875" style="228" customWidth="1"/>
    <col min="1283" max="1283" width="22.6640625" style="228" customWidth="1"/>
    <col min="1284" max="1290" width="16.6640625" style="228" customWidth="1"/>
    <col min="1291" max="1291" width="52.44140625" style="228" customWidth="1"/>
    <col min="1292" max="1292" width="49.88671875" style="228" bestFit="1" customWidth="1"/>
    <col min="1293" max="1536" width="11.44140625" style="228"/>
    <col min="1537" max="1537" width="7.109375" style="228" customWidth="1"/>
    <col min="1538" max="1538" width="3.5546875" style="228" customWidth="1"/>
    <col min="1539" max="1539" width="22.6640625" style="228" customWidth="1"/>
    <col min="1540" max="1546" width="16.6640625" style="228" customWidth="1"/>
    <col min="1547" max="1547" width="52.44140625" style="228" customWidth="1"/>
    <col min="1548" max="1548" width="49.88671875" style="228" bestFit="1" customWidth="1"/>
    <col min="1549" max="1792" width="11.44140625" style="228"/>
    <col min="1793" max="1793" width="7.109375" style="228" customWidth="1"/>
    <col min="1794" max="1794" width="3.5546875" style="228" customWidth="1"/>
    <col min="1795" max="1795" width="22.6640625" style="228" customWidth="1"/>
    <col min="1796" max="1802" width="16.6640625" style="228" customWidth="1"/>
    <col min="1803" max="1803" width="52.44140625" style="228" customWidth="1"/>
    <col min="1804" max="1804" width="49.88671875" style="228" bestFit="1" customWidth="1"/>
    <col min="1805" max="2048" width="11.44140625" style="228"/>
    <col min="2049" max="2049" width="7.109375" style="228" customWidth="1"/>
    <col min="2050" max="2050" width="3.5546875" style="228" customWidth="1"/>
    <col min="2051" max="2051" width="22.6640625" style="228" customWidth="1"/>
    <col min="2052" max="2058" width="16.6640625" style="228" customWidth="1"/>
    <col min="2059" max="2059" width="52.44140625" style="228" customWidth="1"/>
    <col min="2060" max="2060" width="49.88671875" style="228" bestFit="1" customWidth="1"/>
    <col min="2061" max="2304" width="11.44140625" style="228"/>
    <col min="2305" max="2305" width="7.109375" style="228" customWidth="1"/>
    <col min="2306" max="2306" width="3.5546875" style="228" customWidth="1"/>
    <col min="2307" max="2307" width="22.6640625" style="228" customWidth="1"/>
    <col min="2308" max="2314" width="16.6640625" style="228" customWidth="1"/>
    <col min="2315" max="2315" width="52.44140625" style="228" customWidth="1"/>
    <col min="2316" max="2316" width="49.88671875" style="228" bestFit="1" customWidth="1"/>
    <col min="2317" max="2560" width="11.44140625" style="228"/>
    <col min="2561" max="2561" width="7.109375" style="228" customWidth="1"/>
    <col min="2562" max="2562" width="3.5546875" style="228" customWidth="1"/>
    <col min="2563" max="2563" width="22.6640625" style="228" customWidth="1"/>
    <col min="2564" max="2570" width="16.6640625" style="228" customWidth="1"/>
    <col min="2571" max="2571" width="52.44140625" style="228" customWidth="1"/>
    <col min="2572" max="2572" width="49.88671875" style="228" bestFit="1" customWidth="1"/>
    <col min="2573" max="2816" width="11.44140625" style="228"/>
    <col min="2817" max="2817" width="7.109375" style="228" customWidth="1"/>
    <col min="2818" max="2818" width="3.5546875" style="228" customWidth="1"/>
    <col min="2819" max="2819" width="22.6640625" style="228" customWidth="1"/>
    <col min="2820" max="2826" width="16.6640625" style="228" customWidth="1"/>
    <col min="2827" max="2827" width="52.44140625" style="228" customWidth="1"/>
    <col min="2828" max="2828" width="49.88671875" style="228" bestFit="1" customWidth="1"/>
    <col min="2829" max="3072" width="11.44140625" style="228"/>
    <col min="3073" max="3073" width="7.109375" style="228" customWidth="1"/>
    <col min="3074" max="3074" width="3.5546875" style="228" customWidth="1"/>
    <col min="3075" max="3075" width="22.6640625" style="228" customWidth="1"/>
    <col min="3076" max="3082" width="16.6640625" style="228" customWidth="1"/>
    <col min="3083" max="3083" width="52.44140625" style="228" customWidth="1"/>
    <col min="3084" max="3084" width="49.88671875" style="228" bestFit="1" customWidth="1"/>
    <col min="3085" max="3328" width="11.44140625" style="228"/>
    <col min="3329" max="3329" width="7.109375" style="228" customWidth="1"/>
    <col min="3330" max="3330" width="3.5546875" style="228" customWidth="1"/>
    <col min="3331" max="3331" width="22.6640625" style="228" customWidth="1"/>
    <col min="3332" max="3338" width="16.6640625" style="228" customWidth="1"/>
    <col min="3339" max="3339" width="52.44140625" style="228" customWidth="1"/>
    <col min="3340" max="3340" width="49.88671875" style="228" bestFit="1" customWidth="1"/>
    <col min="3341" max="3584" width="11.44140625" style="228"/>
    <col min="3585" max="3585" width="7.109375" style="228" customWidth="1"/>
    <col min="3586" max="3586" width="3.5546875" style="228" customWidth="1"/>
    <col min="3587" max="3587" width="22.6640625" style="228" customWidth="1"/>
    <col min="3588" max="3594" width="16.6640625" style="228" customWidth="1"/>
    <col min="3595" max="3595" width="52.44140625" style="228" customWidth="1"/>
    <col min="3596" max="3596" width="49.88671875" style="228" bestFit="1" customWidth="1"/>
    <col min="3597" max="3840" width="11.44140625" style="228"/>
    <col min="3841" max="3841" width="7.109375" style="228" customWidth="1"/>
    <col min="3842" max="3842" width="3.5546875" style="228" customWidth="1"/>
    <col min="3843" max="3843" width="22.6640625" style="228" customWidth="1"/>
    <col min="3844" max="3850" width="16.6640625" style="228" customWidth="1"/>
    <col min="3851" max="3851" width="52.44140625" style="228" customWidth="1"/>
    <col min="3852" max="3852" width="49.88671875" style="228" bestFit="1" customWidth="1"/>
    <col min="3853" max="4096" width="11.44140625" style="228"/>
    <col min="4097" max="4097" width="7.109375" style="228" customWidth="1"/>
    <col min="4098" max="4098" width="3.5546875" style="228" customWidth="1"/>
    <col min="4099" max="4099" width="22.6640625" style="228" customWidth="1"/>
    <col min="4100" max="4106" width="16.6640625" style="228" customWidth="1"/>
    <col min="4107" max="4107" width="52.44140625" style="228" customWidth="1"/>
    <col min="4108" max="4108" width="49.88671875" style="228" bestFit="1" customWidth="1"/>
    <col min="4109" max="4352" width="11.44140625" style="228"/>
    <col min="4353" max="4353" width="7.109375" style="228" customWidth="1"/>
    <col min="4354" max="4354" width="3.5546875" style="228" customWidth="1"/>
    <col min="4355" max="4355" width="22.6640625" style="228" customWidth="1"/>
    <col min="4356" max="4362" width="16.6640625" style="228" customWidth="1"/>
    <col min="4363" max="4363" width="52.44140625" style="228" customWidth="1"/>
    <col min="4364" max="4364" width="49.88671875" style="228" bestFit="1" customWidth="1"/>
    <col min="4365" max="4608" width="11.44140625" style="228"/>
    <col min="4609" max="4609" width="7.109375" style="228" customWidth="1"/>
    <col min="4610" max="4610" width="3.5546875" style="228" customWidth="1"/>
    <col min="4611" max="4611" width="22.6640625" style="228" customWidth="1"/>
    <col min="4612" max="4618" width="16.6640625" style="228" customWidth="1"/>
    <col min="4619" max="4619" width="52.44140625" style="228" customWidth="1"/>
    <col min="4620" max="4620" width="49.88671875" style="228" bestFit="1" customWidth="1"/>
    <col min="4621" max="4864" width="11.44140625" style="228"/>
    <col min="4865" max="4865" width="7.109375" style="228" customWidth="1"/>
    <col min="4866" max="4866" width="3.5546875" style="228" customWidth="1"/>
    <col min="4867" max="4867" width="22.6640625" style="228" customWidth="1"/>
    <col min="4868" max="4874" width="16.6640625" style="228" customWidth="1"/>
    <col min="4875" max="4875" width="52.44140625" style="228" customWidth="1"/>
    <col min="4876" max="4876" width="49.88671875" style="228" bestFit="1" customWidth="1"/>
    <col min="4877" max="5120" width="11.44140625" style="228"/>
    <col min="5121" max="5121" width="7.109375" style="228" customWidth="1"/>
    <col min="5122" max="5122" width="3.5546875" style="228" customWidth="1"/>
    <col min="5123" max="5123" width="22.6640625" style="228" customWidth="1"/>
    <col min="5124" max="5130" width="16.6640625" style="228" customWidth="1"/>
    <col min="5131" max="5131" width="52.44140625" style="228" customWidth="1"/>
    <col min="5132" max="5132" width="49.88671875" style="228" bestFit="1" customWidth="1"/>
    <col min="5133" max="5376" width="11.44140625" style="228"/>
    <col min="5377" max="5377" width="7.109375" style="228" customWidth="1"/>
    <col min="5378" max="5378" width="3.5546875" style="228" customWidth="1"/>
    <col min="5379" max="5379" width="22.6640625" style="228" customWidth="1"/>
    <col min="5380" max="5386" width="16.6640625" style="228" customWidth="1"/>
    <col min="5387" max="5387" width="52.44140625" style="228" customWidth="1"/>
    <col min="5388" max="5388" width="49.88671875" style="228" bestFit="1" customWidth="1"/>
    <col min="5389" max="5632" width="11.44140625" style="228"/>
    <col min="5633" max="5633" width="7.109375" style="228" customWidth="1"/>
    <col min="5634" max="5634" width="3.5546875" style="228" customWidth="1"/>
    <col min="5635" max="5635" width="22.6640625" style="228" customWidth="1"/>
    <col min="5636" max="5642" width="16.6640625" style="228" customWidth="1"/>
    <col min="5643" max="5643" width="52.44140625" style="228" customWidth="1"/>
    <col min="5644" max="5644" width="49.88671875" style="228" bestFit="1" customWidth="1"/>
    <col min="5645" max="5888" width="11.44140625" style="228"/>
    <col min="5889" max="5889" width="7.109375" style="228" customWidth="1"/>
    <col min="5890" max="5890" width="3.5546875" style="228" customWidth="1"/>
    <col min="5891" max="5891" width="22.6640625" style="228" customWidth="1"/>
    <col min="5892" max="5898" width="16.6640625" style="228" customWidth="1"/>
    <col min="5899" max="5899" width="52.44140625" style="228" customWidth="1"/>
    <col min="5900" max="5900" width="49.88671875" style="228" bestFit="1" customWidth="1"/>
    <col min="5901" max="6144" width="11.44140625" style="228"/>
    <col min="6145" max="6145" width="7.109375" style="228" customWidth="1"/>
    <col min="6146" max="6146" width="3.5546875" style="228" customWidth="1"/>
    <col min="6147" max="6147" width="22.6640625" style="228" customWidth="1"/>
    <col min="6148" max="6154" width="16.6640625" style="228" customWidth="1"/>
    <col min="6155" max="6155" width="52.44140625" style="228" customWidth="1"/>
    <col min="6156" max="6156" width="49.88671875" style="228" bestFit="1" customWidth="1"/>
    <col min="6157" max="6400" width="11.44140625" style="228"/>
    <col min="6401" max="6401" width="7.109375" style="228" customWidth="1"/>
    <col min="6402" max="6402" width="3.5546875" style="228" customWidth="1"/>
    <col min="6403" max="6403" width="22.6640625" style="228" customWidth="1"/>
    <col min="6404" max="6410" width="16.6640625" style="228" customWidth="1"/>
    <col min="6411" max="6411" width="52.44140625" style="228" customWidth="1"/>
    <col min="6412" max="6412" width="49.88671875" style="228" bestFit="1" customWidth="1"/>
    <col min="6413" max="6656" width="11.44140625" style="228"/>
    <col min="6657" max="6657" width="7.109375" style="228" customWidth="1"/>
    <col min="6658" max="6658" width="3.5546875" style="228" customWidth="1"/>
    <col min="6659" max="6659" width="22.6640625" style="228" customWidth="1"/>
    <col min="6660" max="6666" width="16.6640625" style="228" customWidth="1"/>
    <col min="6667" max="6667" width="52.44140625" style="228" customWidth="1"/>
    <col min="6668" max="6668" width="49.88671875" style="228" bestFit="1" customWidth="1"/>
    <col min="6669" max="6912" width="11.44140625" style="228"/>
    <col min="6913" max="6913" width="7.109375" style="228" customWidth="1"/>
    <col min="6914" max="6914" width="3.5546875" style="228" customWidth="1"/>
    <col min="6915" max="6915" width="22.6640625" style="228" customWidth="1"/>
    <col min="6916" max="6922" width="16.6640625" style="228" customWidth="1"/>
    <col min="6923" max="6923" width="52.44140625" style="228" customWidth="1"/>
    <col min="6924" max="6924" width="49.88671875" style="228" bestFit="1" customWidth="1"/>
    <col min="6925" max="7168" width="11.44140625" style="228"/>
    <col min="7169" max="7169" width="7.109375" style="228" customWidth="1"/>
    <col min="7170" max="7170" width="3.5546875" style="228" customWidth="1"/>
    <col min="7171" max="7171" width="22.6640625" style="228" customWidth="1"/>
    <col min="7172" max="7178" width="16.6640625" style="228" customWidth="1"/>
    <col min="7179" max="7179" width="52.44140625" style="228" customWidth="1"/>
    <col min="7180" max="7180" width="49.88671875" style="228" bestFit="1" customWidth="1"/>
    <col min="7181" max="7424" width="11.44140625" style="228"/>
    <col min="7425" max="7425" width="7.109375" style="228" customWidth="1"/>
    <col min="7426" max="7426" width="3.5546875" style="228" customWidth="1"/>
    <col min="7427" max="7427" width="22.6640625" style="228" customWidth="1"/>
    <col min="7428" max="7434" width="16.6640625" style="228" customWidth="1"/>
    <col min="7435" max="7435" width="52.44140625" style="228" customWidth="1"/>
    <col min="7436" max="7436" width="49.88671875" style="228" bestFit="1" customWidth="1"/>
    <col min="7437" max="7680" width="11.44140625" style="228"/>
    <col min="7681" max="7681" width="7.109375" style="228" customWidth="1"/>
    <col min="7682" max="7682" width="3.5546875" style="228" customWidth="1"/>
    <col min="7683" max="7683" width="22.6640625" style="228" customWidth="1"/>
    <col min="7684" max="7690" width="16.6640625" style="228" customWidth="1"/>
    <col min="7691" max="7691" width="52.44140625" style="228" customWidth="1"/>
    <col min="7692" max="7692" width="49.88671875" style="228" bestFit="1" customWidth="1"/>
    <col min="7693" max="7936" width="11.44140625" style="228"/>
    <col min="7937" max="7937" width="7.109375" style="228" customWidth="1"/>
    <col min="7938" max="7938" width="3.5546875" style="228" customWidth="1"/>
    <col min="7939" max="7939" width="22.6640625" style="228" customWidth="1"/>
    <col min="7940" max="7946" width="16.6640625" style="228" customWidth="1"/>
    <col min="7947" max="7947" width="52.44140625" style="228" customWidth="1"/>
    <col min="7948" max="7948" width="49.88671875" style="228" bestFit="1" customWidth="1"/>
    <col min="7949" max="8192" width="11.44140625" style="228"/>
    <col min="8193" max="8193" width="7.109375" style="228" customWidth="1"/>
    <col min="8194" max="8194" width="3.5546875" style="228" customWidth="1"/>
    <col min="8195" max="8195" width="22.6640625" style="228" customWidth="1"/>
    <col min="8196" max="8202" width="16.6640625" style="228" customWidth="1"/>
    <col min="8203" max="8203" width="52.44140625" style="228" customWidth="1"/>
    <col min="8204" max="8204" width="49.88671875" style="228" bestFit="1" customWidth="1"/>
    <col min="8205" max="8448" width="11.44140625" style="228"/>
    <col min="8449" max="8449" width="7.109375" style="228" customWidth="1"/>
    <col min="8450" max="8450" width="3.5546875" style="228" customWidth="1"/>
    <col min="8451" max="8451" width="22.6640625" style="228" customWidth="1"/>
    <col min="8452" max="8458" width="16.6640625" style="228" customWidth="1"/>
    <col min="8459" max="8459" width="52.44140625" style="228" customWidth="1"/>
    <col min="8460" max="8460" width="49.88671875" style="228" bestFit="1" customWidth="1"/>
    <col min="8461" max="8704" width="11.44140625" style="228"/>
    <col min="8705" max="8705" width="7.109375" style="228" customWidth="1"/>
    <col min="8706" max="8706" width="3.5546875" style="228" customWidth="1"/>
    <col min="8707" max="8707" width="22.6640625" style="228" customWidth="1"/>
    <col min="8708" max="8714" width="16.6640625" style="228" customWidth="1"/>
    <col min="8715" max="8715" width="52.44140625" style="228" customWidth="1"/>
    <col min="8716" max="8716" width="49.88671875" style="228" bestFit="1" customWidth="1"/>
    <col min="8717" max="8960" width="11.44140625" style="228"/>
    <col min="8961" max="8961" width="7.109375" style="228" customWidth="1"/>
    <col min="8962" max="8962" width="3.5546875" style="228" customWidth="1"/>
    <col min="8963" max="8963" width="22.6640625" style="228" customWidth="1"/>
    <col min="8964" max="8970" width="16.6640625" style="228" customWidth="1"/>
    <col min="8971" max="8971" width="52.44140625" style="228" customWidth="1"/>
    <col min="8972" max="8972" width="49.88671875" style="228" bestFit="1" customWidth="1"/>
    <col min="8973" max="9216" width="11.44140625" style="228"/>
    <col min="9217" max="9217" width="7.109375" style="228" customWidth="1"/>
    <col min="9218" max="9218" width="3.5546875" style="228" customWidth="1"/>
    <col min="9219" max="9219" width="22.6640625" style="228" customWidth="1"/>
    <col min="9220" max="9226" width="16.6640625" style="228" customWidth="1"/>
    <col min="9227" max="9227" width="52.44140625" style="228" customWidth="1"/>
    <col min="9228" max="9228" width="49.88671875" style="228" bestFit="1" customWidth="1"/>
    <col min="9229" max="9472" width="11.44140625" style="228"/>
    <col min="9473" max="9473" width="7.109375" style="228" customWidth="1"/>
    <col min="9474" max="9474" width="3.5546875" style="228" customWidth="1"/>
    <col min="9475" max="9475" width="22.6640625" style="228" customWidth="1"/>
    <col min="9476" max="9482" width="16.6640625" style="228" customWidth="1"/>
    <col min="9483" max="9483" width="52.44140625" style="228" customWidth="1"/>
    <col min="9484" max="9484" width="49.88671875" style="228" bestFit="1" customWidth="1"/>
    <col min="9485" max="9728" width="11.44140625" style="228"/>
    <col min="9729" max="9729" width="7.109375" style="228" customWidth="1"/>
    <col min="9730" max="9730" width="3.5546875" style="228" customWidth="1"/>
    <col min="9731" max="9731" width="22.6640625" style="228" customWidth="1"/>
    <col min="9732" max="9738" width="16.6640625" style="228" customWidth="1"/>
    <col min="9739" max="9739" width="52.44140625" style="228" customWidth="1"/>
    <col min="9740" max="9740" width="49.88671875" style="228" bestFit="1" customWidth="1"/>
    <col min="9741" max="9984" width="11.44140625" style="228"/>
    <col min="9985" max="9985" width="7.109375" style="228" customWidth="1"/>
    <col min="9986" max="9986" width="3.5546875" style="228" customWidth="1"/>
    <col min="9987" max="9987" width="22.6640625" style="228" customWidth="1"/>
    <col min="9988" max="9994" width="16.6640625" style="228" customWidth="1"/>
    <col min="9995" max="9995" width="52.44140625" style="228" customWidth="1"/>
    <col min="9996" max="9996" width="49.88671875" style="228" bestFit="1" customWidth="1"/>
    <col min="9997" max="10240" width="11.44140625" style="228"/>
    <col min="10241" max="10241" width="7.109375" style="228" customWidth="1"/>
    <col min="10242" max="10242" width="3.5546875" style="228" customWidth="1"/>
    <col min="10243" max="10243" width="22.6640625" style="228" customWidth="1"/>
    <col min="10244" max="10250" width="16.6640625" style="228" customWidth="1"/>
    <col min="10251" max="10251" width="52.44140625" style="228" customWidth="1"/>
    <col min="10252" max="10252" width="49.88671875" style="228" bestFit="1" customWidth="1"/>
    <col min="10253" max="10496" width="11.44140625" style="228"/>
    <col min="10497" max="10497" width="7.109375" style="228" customWidth="1"/>
    <col min="10498" max="10498" width="3.5546875" style="228" customWidth="1"/>
    <col min="10499" max="10499" width="22.6640625" style="228" customWidth="1"/>
    <col min="10500" max="10506" width="16.6640625" style="228" customWidth="1"/>
    <col min="10507" max="10507" width="52.44140625" style="228" customWidth="1"/>
    <col min="10508" max="10508" width="49.88671875" style="228" bestFit="1" customWidth="1"/>
    <col min="10509" max="10752" width="11.44140625" style="228"/>
    <col min="10753" max="10753" width="7.109375" style="228" customWidth="1"/>
    <col min="10754" max="10754" width="3.5546875" style="228" customWidth="1"/>
    <col min="10755" max="10755" width="22.6640625" style="228" customWidth="1"/>
    <col min="10756" max="10762" width="16.6640625" style="228" customWidth="1"/>
    <col min="10763" max="10763" width="52.44140625" style="228" customWidth="1"/>
    <col min="10764" max="10764" width="49.88671875" style="228" bestFit="1" customWidth="1"/>
    <col min="10765" max="11008" width="11.44140625" style="228"/>
    <col min="11009" max="11009" width="7.109375" style="228" customWidth="1"/>
    <col min="11010" max="11010" width="3.5546875" style="228" customWidth="1"/>
    <col min="11011" max="11011" width="22.6640625" style="228" customWidth="1"/>
    <col min="11012" max="11018" width="16.6640625" style="228" customWidth="1"/>
    <col min="11019" max="11019" width="52.44140625" style="228" customWidth="1"/>
    <col min="11020" max="11020" width="49.88671875" style="228" bestFit="1" customWidth="1"/>
    <col min="11021" max="11264" width="11.44140625" style="228"/>
    <col min="11265" max="11265" width="7.109375" style="228" customWidth="1"/>
    <col min="11266" max="11266" width="3.5546875" style="228" customWidth="1"/>
    <col min="11267" max="11267" width="22.6640625" style="228" customWidth="1"/>
    <col min="11268" max="11274" width="16.6640625" style="228" customWidth="1"/>
    <col min="11275" max="11275" width="52.44140625" style="228" customWidth="1"/>
    <col min="11276" max="11276" width="49.88671875" style="228" bestFit="1" customWidth="1"/>
    <col min="11277" max="11520" width="11.44140625" style="228"/>
    <col min="11521" max="11521" width="7.109375" style="228" customWidth="1"/>
    <col min="11522" max="11522" width="3.5546875" style="228" customWidth="1"/>
    <col min="11523" max="11523" width="22.6640625" style="228" customWidth="1"/>
    <col min="11524" max="11530" width="16.6640625" style="228" customWidth="1"/>
    <col min="11531" max="11531" width="52.44140625" style="228" customWidth="1"/>
    <col min="11532" max="11532" width="49.88671875" style="228" bestFit="1" customWidth="1"/>
    <col min="11533" max="11776" width="11.44140625" style="228"/>
    <col min="11777" max="11777" width="7.109375" style="228" customWidth="1"/>
    <col min="11778" max="11778" width="3.5546875" style="228" customWidth="1"/>
    <col min="11779" max="11779" width="22.6640625" style="228" customWidth="1"/>
    <col min="11780" max="11786" width="16.6640625" style="228" customWidth="1"/>
    <col min="11787" max="11787" width="52.44140625" style="228" customWidth="1"/>
    <col min="11788" max="11788" width="49.88671875" style="228" bestFit="1" customWidth="1"/>
    <col min="11789" max="12032" width="11.44140625" style="228"/>
    <col min="12033" max="12033" width="7.109375" style="228" customWidth="1"/>
    <col min="12034" max="12034" width="3.5546875" style="228" customWidth="1"/>
    <col min="12035" max="12035" width="22.6640625" style="228" customWidth="1"/>
    <col min="12036" max="12042" width="16.6640625" style="228" customWidth="1"/>
    <col min="12043" max="12043" width="52.44140625" style="228" customWidth="1"/>
    <col min="12044" max="12044" width="49.88671875" style="228" bestFit="1" customWidth="1"/>
    <col min="12045" max="12288" width="11.44140625" style="228"/>
    <col min="12289" max="12289" width="7.109375" style="228" customWidth="1"/>
    <col min="12290" max="12290" width="3.5546875" style="228" customWidth="1"/>
    <col min="12291" max="12291" width="22.6640625" style="228" customWidth="1"/>
    <col min="12292" max="12298" width="16.6640625" style="228" customWidth="1"/>
    <col min="12299" max="12299" width="52.44140625" style="228" customWidth="1"/>
    <col min="12300" max="12300" width="49.88671875" style="228" bestFit="1" customWidth="1"/>
    <col min="12301" max="12544" width="11.44140625" style="228"/>
    <col min="12545" max="12545" width="7.109375" style="228" customWidth="1"/>
    <col min="12546" max="12546" width="3.5546875" style="228" customWidth="1"/>
    <col min="12547" max="12547" width="22.6640625" style="228" customWidth="1"/>
    <col min="12548" max="12554" width="16.6640625" style="228" customWidth="1"/>
    <col min="12555" max="12555" width="52.44140625" style="228" customWidth="1"/>
    <col min="12556" max="12556" width="49.88671875" style="228" bestFit="1" customWidth="1"/>
    <col min="12557" max="12800" width="11.44140625" style="228"/>
    <col min="12801" max="12801" width="7.109375" style="228" customWidth="1"/>
    <col min="12802" max="12802" width="3.5546875" style="228" customWidth="1"/>
    <col min="12803" max="12803" width="22.6640625" style="228" customWidth="1"/>
    <col min="12804" max="12810" width="16.6640625" style="228" customWidth="1"/>
    <col min="12811" max="12811" width="52.44140625" style="228" customWidth="1"/>
    <col min="12812" max="12812" width="49.88671875" style="228" bestFit="1" customWidth="1"/>
    <col min="12813" max="13056" width="11.44140625" style="228"/>
    <col min="13057" max="13057" width="7.109375" style="228" customWidth="1"/>
    <col min="13058" max="13058" width="3.5546875" style="228" customWidth="1"/>
    <col min="13059" max="13059" width="22.6640625" style="228" customWidth="1"/>
    <col min="13060" max="13066" width="16.6640625" style="228" customWidth="1"/>
    <col min="13067" max="13067" width="52.44140625" style="228" customWidth="1"/>
    <col min="13068" max="13068" width="49.88671875" style="228" bestFit="1" customWidth="1"/>
    <col min="13069" max="13312" width="11.44140625" style="228"/>
    <col min="13313" max="13313" width="7.109375" style="228" customWidth="1"/>
    <col min="13314" max="13314" width="3.5546875" style="228" customWidth="1"/>
    <col min="13315" max="13315" width="22.6640625" style="228" customWidth="1"/>
    <col min="13316" max="13322" width="16.6640625" style="228" customWidth="1"/>
    <col min="13323" max="13323" width="52.44140625" style="228" customWidth="1"/>
    <col min="13324" max="13324" width="49.88671875" style="228" bestFit="1" customWidth="1"/>
    <col min="13325" max="13568" width="11.44140625" style="228"/>
    <col min="13569" max="13569" width="7.109375" style="228" customWidth="1"/>
    <col min="13570" max="13570" width="3.5546875" style="228" customWidth="1"/>
    <col min="13571" max="13571" width="22.6640625" style="228" customWidth="1"/>
    <col min="13572" max="13578" width="16.6640625" style="228" customWidth="1"/>
    <col min="13579" max="13579" width="52.44140625" style="228" customWidth="1"/>
    <col min="13580" max="13580" width="49.88671875" style="228" bestFit="1" customWidth="1"/>
    <col min="13581" max="13824" width="11.44140625" style="228"/>
    <col min="13825" max="13825" width="7.109375" style="228" customWidth="1"/>
    <col min="13826" max="13826" width="3.5546875" style="228" customWidth="1"/>
    <col min="13827" max="13827" width="22.6640625" style="228" customWidth="1"/>
    <col min="13828" max="13834" width="16.6640625" style="228" customWidth="1"/>
    <col min="13835" max="13835" width="52.44140625" style="228" customWidth="1"/>
    <col min="13836" max="13836" width="49.88671875" style="228" bestFit="1" customWidth="1"/>
    <col min="13837" max="14080" width="11.44140625" style="228"/>
    <col min="14081" max="14081" width="7.109375" style="228" customWidth="1"/>
    <col min="14082" max="14082" width="3.5546875" style="228" customWidth="1"/>
    <col min="14083" max="14083" width="22.6640625" style="228" customWidth="1"/>
    <col min="14084" max="14090" width="16.6640625" style="228" customWidth="1"/>
    <col min="14091" max="14091" width="52.44140625" style="228" customWidth="1"/>
    <col min="14092" max="14092" width="49.88671875" style="228" bestFit="1" customWidth="1"/>
    <col min="14093" max="14336" width="11.44140625" style="228"/>
    <col min="14337" max="14337" width="7.109375" style="228" customWidth="1"/>
    <col min="14338" max="14338" width="3.5546875" style="228" customWidth="1"/>
    <col min="14339" max="14339" width="22.6640625" style="228" customWidth="1"/>
    <col min="14340" max="14346" width="16.6640625" style="228" customWidth="1"/>
    <col min="14347" max="14347" width="52.44140625" style="228" customWidth="1"/>
    <col min="14348" max="14348" width="49.88671875" style="228" bestFit="1" customWidth="1"/>
    <col min="14349" max="14592" width="11.44140625" style="228"/>
    <col min="14593" max="14593" width="7.109375" style="228" customWidth="1"/>
    <col min="14594" max="14594" width="3.5546875" style="228" customWidth="1"/>
    <col min="14595" max="14595" width="22.6640625" style="228" customWidth="1"/>
    <col min="14596" max="14602" width="16.6640625" style="228" customWidth="1"/>
    <col min="14603" max="14603" width="52.44140625" style="228" customWidth="1"/>
    <col min="14604" max="14604" width="49.88671875" style="228" bestFit="1" customWidth="1"/>
    <col min="14605" max="14848" width="11.44140625" style="228"/>
    <col min="14849" max="14849" width="7.109375" style="228" customWidth="1"/>
    <col min="14850" max="14850" width="3.5546875" style="228" customWidth="1"/>
    <col min="14851" max="14851" width="22.6640625" style="228" customWidth="1"/>
    <col min="14852" max="14858" width="16.6640625" style="228" customWidth="1"/>
    <col min="14859" max="14859" width="52.44140625" style="228" customWidth="1"/>
    <col min="14860" max="14860" width="49.88671875" style="228" bestFit="1" customWidth="1"/>
    <col min="14861" max="15104" width="11.44140625" style="228"/>
    <col min="15105" max="15105" width="7.109375" style="228" customWidth="1"/>
    <col min="15106" max="15106" width="3.5546875" style="228" customWidth="1"/>
    <col min="15107" max="15107" width="22.6640625" style="228" customWidth="1"/>
    <col min="15108" max="15114" width="16.6640625" style="228" customWidth="1"/>
    <col min="15115" max="15115" width="52.44140625" style="228" customWidth="1"/>
    <col min="15116" max="15116" width="49.88671875" style="228" bestFit="1" customWidth="1"/>
    <col min="15117" max="15360" width="11.44140625" style="228"/>
    <col min="15361" max="15361" width="7.109375" style="228" customWidth="1"/>
    <col min="15362" max="15362" width="3.5546875" style="228" customWidth="1"/>
    <col min="15363" max="15363" width="22.6640625" style="228" customWidth="1"/>
    <col min="15364" max="15370" width="16.6640625" style="228" customWidth="1"/>
    <col min="15371" max="15371" width="52.44140625" style="228" customWidth="1"/>
    <col min="15372" max="15372" width="49.88671875" style="228" bestFit="1" customWidth="1"/>
    <col min="15373" max="15616" width="11.44140625" style="228"/>
    <col min="15617" max="15617" width="7.109375" style="228" customWidth="1"/>
    <col min="15618" max="15618" width="3.5546875" style="228" customWidth="1"/>
    <col min="15619" max="15619" width="22.6640625" style="228" customWidth="1"/>
    <col min="15620" max="15626" width="16.6640625" style="228" customWidth="1"/>
    <col min="15627" max="15627" width="52.44140625" style="228" customWidth="1"/>
    <col min="15628" max="15628" width="49.88671875" style="228" bestFit="1" customWidth="1"/>
    <col min="15629" max="15872" width="11.44140625" style="228"/>
    <col min="15873" max="15873" width="7.109375" style="228" customWidth="1"/>
    <col min="15874" max="15874" width="3.5546875" style="228" customWidth="1"/>
    <col min="15875" max="15875" width="22.6640625" style="228" customWidth="1"/>
    <col min="15876" max="15882" width="16.6640625" style="228" customWidth="1"/>
    <col min="15883" max="15883" width="52.44140625" style="228" customWidth="1"/>
    <col min="15884" max="15884" width="49.88671875" style="228" bestFit="1" customWidth="1"/>
    <col min="15885" max="16128" width="11.44140625" style="228"/>
    <col min="16129" max="16129" width="7.109375" style="228" customWidth="1"/>
    <col min="16130" max="16130" width="3.5546875" style="228" customWidth="1"/>
    <col min="16131" max="16131" width="22.6640625" style="228" customWidth="1"/>
    <col min="16132" max="16138" width="16.6640625" style="228" customWidth="1"/>
    <col min="16139" max="16139" width="52.44140625" style="228" customWidth="1"/>
    <col min="16140" max="16140" width="49.88671875" style="228" bestFit="1" customWidth="1"/>
    <col min="16141" max="16384" width="11.44140625" style="228"/>
  </cols>
  <sheetData>
    <row r="2" spans="1:12" ht="24.75" customHeight="1" x14ac:dyDescent="0.3">
      <c r="B2" s="229"/>
      <c r="C2" s="335"/>
      <c r="D2" s="335"/>
      <c r="E2" s="335"/>
      <c r="F2" s="335"/>
      <c r="G2" s="230"/>
      <c r="H2" s="230"/>
      <c r="I2" s="230"/>
      <c r="J2" s="230"/>
      <c r="K2" s="229"/>
    </row>
    <row r="3" spans="1:12" ht="24.6" x14ac:dyDescent="0.4">
      <c r="A3" s="229"/>
      <c r="B3" s="229"/>
      <c r="C3" s="293" t="s">
        <v>264</v>
      </c>
      <c r="D3" s="229"/>
      <c r="E3" s="229"/>
      <c r="F3" s="229"/>
      <c r="G3" s="229"/>
      <c r="H3" s="229"/>
      <c r="I3" s="229"/>
      <c r="J3" s="229"/>
      <c r="K3" s="229"/>
    </row>
    <row r="5" spans="1:12" x14ac:dyDescent="0.3">
      <c r="J5" s="233"/>
      <c r="L5" s="234"/>
    </row>
    <row r="6" spans="1:12" x14ac:dyDescent="0.3">
      <c r="J6" s="233"/>
      <c r="L6" s="234"/>
    </row>
    <row r="7" spans="1:12" ht="17.399999999999999" x14ac:dyDescent="0.3">
      <c r="B7" s="235" t="s">
        <v>265</v>
      </c>
      <c r="E7" s="236"/>
      <c r="F7" s="236"/>
      <c r="G7" s="236"/>
      <c r="H7" s="236"/>
      <c r="I7" s="237"/>
      <c r="J7" s="236"/>
    </row>
    <row r="8" spans="1:12" s="238" customFormat="1" ht="26.25" customHeight="1" x14ac:dyDescent="0.3">
      <c r="B8" s="239" t="s">
        <v>266</v>
      </c>
      <c r="C8" s="240" t="s">
        <v>267</v>
      </c>
      <c r="D8" s="241">
        <v>1</v>
      </c>
      <c r="E8" s="241">
        <v>2.5</v>
      </c>
      <c r="F8" s="241">
        <v>5</v>
      </c>
      <c r="G8" s="241">
        <v>7.5</v>
      </c>
      <c r="H8" s="241">
        <v>10</v>
      </c>
      <c r="I8" s="239" t="s">
        <v>268</v>
      </c>
      <c r="J8" s="239" t="s">
        <v>269</v>
      </c>
      <c r="K8" s="242"/>
    </row>
    <row r="9" spans="1:12" ht="45" customHeight="1" x14ac:dyDescent="0.3">
      <c r="B9" s="231">
        <v>1</v>
      </c>
      <c r="C9" s="243" t="s">
        <v>270</v>
      </c>
      <c r="D9" s="244" t="s">
        <v>271</v>
      </c>
      <c r="E9" s="244" t="s">
        <v>272</v>
      </c>
      <c r="F9" s="244" t="s">
        <v>273</v>
      </c>
      <c r="G9" s="244" t="s">
        <v>274</v>
      </c>
      <c r="H9" s="244" t="s">
        <v>275</v>
      </c>
      <c r="I9" s="245">
        <v>0.11033214573037585</v>
      </c>
      <c r="J9" s="246">
        <v>7</v>
      </c>
    </row>
    <row r="10" spans="1:12" ht="45" customHeight="1" x14ac:dyDescent="0.3">
      <c r="B10" s="231">
        <v>2</v>
      </c>
      <c r="C10" s="243" t="s">
        <v>276</v>
      </c>
      <c r="D10" s="244" t="s">
        <v>271</v>
      </c>
      <c r="E10" s="244" t="s">
        <v>272</v>
      </c>
      <c r="F10" s="244" t="s">
        <v>273</v>
      </c>
      <c r="G10" s="244" t="s">
        <v>274</v>
      </c>
      <c r="H10" s="244" t="s">
        <v>275</v>
      </c>
      <c r="I10" s="245">
        <v>5.2867486495805083E-2</v>
      </c>
      <c r="J10" s="246">
        <v>7</v>
      </c>
    </row>
    <row r="11" spans="1:12" ht="45" customHeight="1" x14ac:dyDescent="0.3">
      <c r="B11" s="231">
        <v>3</v>
      </c>
      <c r="C11" s="243" t="s">
        <v>277</v>
      </c>
      <c r="D11" s="244" t="s">
        <v>271</v>
      </c>
      <c r="E11" s="244" t="s">
        <v>272</v>
      </c>
      <c r="F11" s="244" t="s">
        <v>273</v>
      </c>
      <c r="G11" s="244" t="s">
        <v>274</v>
      </c>
      <c r="H11" s="244" t="s">
        <v>275</v>
      </c>
      <c r="I11" s="245">
        <v>4.8959889667854285E-2</v>
      </c>
      <c r="J11" s="246">
        <v>7.5</v>
      </c>
    </row>
    <row r="12" spans="1:12" ht="45" customHeight="1" x14ac:dyDescent="0.3">
      <c r="B12" s="231">
        <v>4</v>
      </c>
      <c r="C12" s="243" t="s">
        <v>278</v>
      </c>
      <c r="D12" s="244" t="s">
        <v>279</v>
      </c>
      <c r="E12" s="244" t="s">
        <v>280</v>
      </c>
      <c r="F12" s="244" t="s">
        <v>281</v>
      </c>
      <c r="G12" s="244" t="s">
        <v>282</v>
      </c>
      <c r="H12" s="244" t="s">
        <v>283</v>
      </c>
      <c r="I12" s="245">
        <v>8.2749109297781898E-2</v>
      </c>
      <c r="J12" s="246">
        <v>7</v>
      </c>
    </row>
    <row r="13" spans="1:12" ht="45" customHeight="1" x14ac:dyDescent="0.3">
      <c r="B13" s="231">
        <v>5</v>
      </c>
      <c r="C13" s="243" t="s">
        <v>284</v>
      </c>
      <c r="D13" s="244" t="s">
        <v>285</v>
      </c>
      <c r="E13" s="244" t="s">
        <v>286</v>
      </c>
      <c r="F13" s="244" t="s">
        <v>287</v>
      </c>
      <c r="G13" s="244" t="s">
        <v>288</v>
      </c>
      <c r="H13" s="244" t="s">
        <v>289</v>
      </c>
      <c r="I13" s="245">
        <v>0.14825882082519254</v>
      </c>
      <c r="J13" s="246">
        <v>5.5</v>
      </c>
    </row>
    <row r="14" spans="1:12" ht="45" customHeight="1" x14ac:dyDescent="0.3">
      <c r="B14" s="231">
        <v>6</v>
      </c>
      <c r="C14" s="247" t="s">
        <v>290</v>
      </c>
      <c r="D14" s="244" t="s">
        <v>271</v>
      </c>
      <c r="E14" s="244" t="s">
        <v>272</v>
      </c>
      <c r="F14" s="244" t="s">
        <v>273</v>
      </c>
      <c r="G14" s="244" t="s">
        <v>274</v>
      </c>
      <c r="H14" s="244" t="s">
        <v>275</v>
      </c>
      <c r="I14" s="245">
        <v>0.13446730260889556</v>
      </c>
      <c r="J14" s="246">
        <v>7</v>
      </c>
      <c r="K14" s="248"/>
    </row>
    <row r="15" spans="1:12" ht="45" customHeight="1" x14ac:dyDescent="0.3">
      <c r="B15" s="231">
        <v>7</v>
      </c>
      <c r="C15" s="243" t="s">
        <v>291</v>
      </c>
      <c r="D15" s="244" t="s">
        <v>283</v>
      </c>
      <c r="E15" s="244" t="s">
        <v>282</v>
      </c>
      <c r="F15" s="244" t="s">
        <v>281</v>
      </c>
      <c r="G15" s="244" t="s">
        <v>280</v>
      </c>
      <c r="H15" s="244" t="s">
        <v>292</v>
      </c>
      <c r="I15" s="245">
        <v>0.16549821859556377</v>
      </c>
      <c r="J15" s="246">
        <v>7</v>
      </c>
    </row>
    <row r="16" spans="1:12" ht="45" customHeight="1" x14ac:dyDescent="0.3">
      <c r="B16" s="231">
        <v>8</v>
      </c>
      <c r="C16" s="243" t="s">
        <v>293</v>
      </c>
      <c r="D16" s="244" t="s">
        <v>294</v>
      </c>
      <c r="E16" s="244" t="s">
        <v>295</v>
      </c>
      <c r="F16" s="244" t="s">
        <v>296</v>
      </c>
      <c r="G16" s="244" t="s">
        <v>297</v>
      </c>
      <c r="H16" s="244" t="s">
        <v>298</v>
      </c>
      <c r="I16" s="245">
        <v>3.9650614871853819E-2</v>
      </c>
      <c r="J16" s="246">
        <v>5</v>
      </c>
    </row>
    <row r="17" spans="2:11" ht="45" customHeight="1" x14ac:dyDescent="0.3">
      <c r="B17" s="231">
        <v>9</v>
      </c>
      <c r="C17" s="243" t="s">
        <v>84</v>
      </c>
      <c r="D17" s="244" t="s">
        <v>271</v>
      </c>
      <c r="E17" s="244" t="s">
        <v>272</v>
      </c>
      <c r="F17" s="244" t="s">
        <v>273</v>
      </c>
      <c r="G17" s="244" t="s">
        <v>274</v>
      </c>
      <c r="H17" s="244" t="s">
        <v>275</v>
      </c>
      <c r="I17" s="245">
        <v>6.5509711527410669E-2</v>
      </c>
      <c r="J17" s="246">
        <v>8</v>
      </c>
    </row>
    <row r="18" spans="2:11" ht="45" customHeight="1" x14ac:dyDescent="0.3">
      <c r="B18" s="231">
        <v>10</v>
      </c>
      <c r="C18" s="247" t="s">
        <v>299</v>
      </c>
      <c r="D18" s="249" t="s">
        <v>271</v>
      </c>
      <c r="E18" s="249" t="s">
        <v>272</v>
      </c>
      <c r="F18" s="249" t="s">
        <v>273</v>
      </c>
      <c r="G18" s="249" t="s">
        <v>274</v>
      </c>
      <c r="H18" s="249" t="s">
        <v>275</v>
      </c>
      <c r="I18" s="250">
        <v>0.15170670037926678</v>
      </c>
      <c r="J18" s="246">
        <v>7</v>
      </c>
    </row>
    <row r="19" spans="2:11" ht="45" customHeight="1" x14ac:dyDescent="0.3">
      <c r="C19" s="251"/>
      <c r="D19" s="252"/>
      <c r="E19" s="252"/>
      <c r="F19" s="253" t="s">
        <v>300</v>
      </c>
      <c r="G19" s="253"/>
      <c r="H19" s="253"/>
      <c r="I19" s="254"/>
      <c r="J19" s="255">
        <f>+SUMPRODUCT(J9:J18,I9:I18)</f>
        <v>6.7883001953798434</v>
      </c>
    </row>
    <row r="20" spans="2:11" ht="48" customHeight="1" x14ac:dyDescent="0.3">
      <c r="D20" s="256"/>
      <c r="G20" s="257"/>
      <c r="H20" s="257"/>
      <c r="I20" s="258"/>
      <c r="J20" s="257"/>
      <c r="K20" s="256"/>
    </row>
    <row r="21" spans="2:11" s="248" customFormat="1" ht="17.399999999999999" x14ac:dyDescent="0.3">
      <c r="B21" s="235" t="s">
        <v>301</v>
      </c>
      <c r="C21" s="259"/>
      <c r="D21" s="228"/>
      <c r="E21" s="259"/>
      <c r="F21" s="259"/>
      <c r="G21" s="259"/>
      <c r="H21" s="259"/>
      <c r="I21" s="260"/>
      <c r="J21" s="259"/>
      <c r="K21" s="228"/>
    </row>
    <row r="22" spans="2:11" ht="26.25" customHeight="1" x14ac:dyDescent="0.3">
      <c r="B22" s="239" t="s">
        <v>266</v>
      </c>
      <c r="C22" s="240" t="s">
        <v>267</v>
      </c>
      <c r="D22" s="241">
        <v>1</v>
      </c>
      <c r="E22" s="241">
        <v>2.5</v>
      </c>
      <c r="F22" s="241">
        <v>5</v>
      </c>
      <c r="G22" s="241">
        <v>7.5</v>
      </c>
      <c r="H22" s="241">
        <v>10</v>
      </c>
      <c r="I22" s="239" t="s">
        <v>268</v>
      </c>
      <c r="J22" s="239" t="s">
        <v>269</v>
      </c>
      <c r="K22" s="261"/>
    </row>
    <row r="23" spans="2:11" ht="45" customHeight="1" x14ac:dyDescent="0.3">
      <c r="B23" s="231">
        <v>1</v>
      </c>
      <c r="C23" s="243" t="s">
        <v>302</v>
      </c>
      <c r="D23" s="244" t="s">
        <v>271</v>
      </c>
      <c r="E23" s="244" t="s">
        <v>272</v>
      </c>
      <c r="F23" s="244" t="s">
        <v>273</v>
      </c>
      <c r="G23" s="244" t="s">
        <v>303</v>
      </c>
      <c r="H23" s="244" t="s">
        <v>275</v>
      </c>
      <c r="I23" s="245">
        <v>0.1757675181626436</v>
      </c>
      <c r="J23" s="246">
        <v>6</v>
      </c>
    </row>
    <row r="24" spans="2:11" ht="45" customHeight="1" x14ac:dyDescent="0.3">
      <c r="B24" s="231">
        <v>2</v>
      </c>
      <c r="C24" s="243" t="s">
        <v>304</v>
      </c>
      <c r="D24" s="244" t="s">
        <v>279</v>
      </c>
      <c r="E24" s="244" t="s">
        <v>305</v>
      </c>
      <c r="F24" s="244" t="s">
        <v>306</v>
      </c>
      <c r="G24" s="244" t="s">
        <v>307</v>
      </c>
      <c r="H24" s="244" t="s">
        <v>308</v>
      </c>
      <c r="I24" s="245">
        <v>5.038668853995782E-2</v>
      </c>
      <c r="J24" s="246">
        <v>7</v>
      </c>
    </row>
    <row r="25" spans="2:11" ht="45" customHeight="1" x14ac:dyDescent="0.3">
      <c r="B25" s="231">
        <v>3</v>
      </c>
      <c r="C25" s="243" t="s">
        <v>309</v>
      </c>
      <c r="D25" s="249" t="s">
        <v>279</v>
      </c>
      <c r="E25" s="244" t="s">
        <v>280</v>
      </c>
      <c r="F25" s="249" t="s">
        <v>281</v>
      </c>
      <c r="G25" s="249" t="s">
        <v>282</v>
      </c>
      <c r="H25" s="249" t="s">
        <v>283</v>
      </c>
      <c r="I25" s="245">
        <v>9.0813217717365863E-2</v>
      </c>
      <c r="J25" s="246">
        <v>7.5</v>
      </c>
    </row>
    <row r="26" spans="2:11" ht="45" customHeight="1" x14ac:dyDescent="0.3">
      <c r="B26" s="231">
        <v>4</v>
      </c>
      <c r="C26" s="243" t="s">
        <v>310</v>
      </c>
      <c r="D26" s="244" t="s">
        <v>311</v>
      </c>
      <c r="E26" s="244" t="s">
        <v>312</v>
      </c>
      <c r="F26" s="244" t="s">
        <v>313</v>
      </c>
      <c r="G26" s="244" t="s">
        <v>314</v>
      </c>
      <c r="H26" s="244" t="s">
        <v>315</v>
      </c>
      <c r="I26" s="245">
        <v>8.3196625263651305E-2</v>
      </c>
      <c r="J26" s="246">
        <v>8</v>
      </c>
    </row>
    <row r="27" spans="2:11" ht="45" customHeight="1" x14ac:dyDescent="0.3">
      <c r="B27" s="231">
        <v>5</v>
      </c>
      <c r="C27" s="247" t="s">
        <v>316</v>
      </c>
      <c r="D27" s="249" t="s">
        <v>317</v>
      </c>
      <c r="E27" s="249" t="s">
        <v>318</v>
      </c>
      <c r="F27" s="249" t="s">
        <v>287</v>
      </c>
      <c r="G27" s="249" t="s">
        <v>288</v>
      </c>
      <c r="H27" s="249" t="s">
        <v>289</v>
      </c>
      <c r="I27" s="245">
        <v>6.9135223810639815E-2</v>
      </c>
      <c r="J27" s="246">
        <v>6</v>
      </c>
    </row>
    <row r="28" spans="2:11" ht="45" customHeight="1" x14ac:dyDescent="0.3">
      <c r="B28" s="231">
        <v>6</v>
      </c>
      <c r="C28" s="243" t="s">
        <v>319</v>
      </c>
      <c r="D28" s="244" t="s">
        <v>271</v>
      </c>
      <c r="E28" s="244" t="s">
        <v>320</v>
      </c>
      <c r="F28" s="244" t="s">
        <v>273</v>
      </c>
      <c r="G28" s="244" t="s">
        <v>274</v>
      </c>
      <c r="H28" s="244" t="s">
        <v>275</v>
      </c>
      <c r="I28" s="245">
        <v>3.73798921959222E-2</v>
      </c>
      <c r="J28" s="246">
        <v>5</v>
      </c>
    </row>
    <row r="29" spans="2:11" ht="45" customHeight="1" x14ac:dyDescent="0.3">
      <c r="B29" s="231">
        <v>7</v>
      </c>
      <c r="C29" s="243" t="s">
        <v>321</v>
      </c>
      <c r="D29" s="244" t="s">
        <v>271</v>
      </c>
      <c r="E29" s="244" t="s">
        <v>320</v>
      </c>
      <c r="F29" s="244" t="s">
        <v>273</v>
      </c>
      <c r="G29" s="244" t="s">
        <v>274</v>
      </c>
      <c r="H29" s="244" t="s">
        <v>275</v>
      </c>
      <c r="I29" s="245">
        <v>5.8589172720881204E-2</v>
      </c>
      <c r="J29" s="246">
        <v>6</v>
      </c>
    </row>
    <row r="30" spans="2:11" ht="45" customHeight="1" x14ac:dyDescent="0.3">
      <c r="B30" s="231">
        <v>8</v>
      </c>
      <c r="C30" s="243" t="s">
        <v>322</v>
      </c>
      <c r="D30" s="244" t="s">
        <v>271</v>
      </c>
      <c r="E30" s="244" t="s">
        <v>320</v>
      </c>
      <c r="F30" s="244" t="s">
        <v>273</v>
      </c>
      <c r="G30" s="244" t="s">
        <v>274</v>
      </c>
      <c r="H30" s="244" t="s">
        <v>275</v>
      </c>
      <c r="I30" s="245">
        <v>0.12538082962268576</v>
      </c>
      <c r="J30" s="246">
        <v>5</v>
      </c>
    </row>
    <row r="31" spans="2:11" ht="45" customHeight="1" x14ac:dyDescent="0.3">
      <c r="B31" s="231">
        <v>9</v>
      </c>
      <c r="C31" s="243" t="s">
        <v>323</v>
      </c>
      <c r="D31" s="244" t="s">
        <v>324</v>
      </c>
      <c r="E31" s="244" t="s">
        <v>272</v>
      </c>
      <c r="F31" s="244" t="s">
        <v>273</v>
      </c>
      <c r="G31" s="244" t="s">
        <v>274</v>
      </c>
      <c r="H31" s="244" t="s">
        <v>275</v>
      </c>
      <c r="I31" s="245">
        <v>0.12655261307710339</v>
      </c>
      <c r="J31" s="246">
        <v>7.5</v>
      </c>
    </row>
    <row r="32" spans="2:11" ht="45" customHeight="1" x14ac:dyDescent="0.3">
      <c r="B32" s="231">
        <v>10</v>
      </c>
      <c r="C32" s="243" t="s">
        <v>30</v>
      </c>
      <c r="D32" s="244" t="s">
        <v>325</v>
      </c>
      <c r="E32" s="244" t="s">
        <v>326</v>
      </c>
      <c r="F32" s="244" t="s">
        <v>327</v>
      </c>
      <c r="G32" s="244" t="s">
        <v>328</v>
      </c>
      <c r="H32" s="244" t="s">
        <v>329</v>
      </c>
      <c r="I32" s="245">
        <v>0.18279821888914935</v>
      </c>
      <c r="J32" s="246">
        <v>5</v>
      </c>
    </row>
    <row r="33" spans="2:11" ht="45" customHeight="1" x14ac:dyDescent="0.3">
      <c r="C33" s="262"/>
      <c r="D33" s="252"/>
      <c r="E33" s="252"/>
      <c r="F33" s="253" t="s">
        <v>330</v>
      </c>
      <c r="G33" s="253"/>
      <c r="H33" s="253"/>
      <c r="I33" s="263"/>
      <c r="J33" s="264">
        <f>+SUMPRODUCT(J23:J32,I23:I32)</f>
        <v>6.1972697445512086</v>
      </c>
    </row>
    <row r="34" spans="2:11" ht="33" customHeight="1" x14ac:dyDescent="0.3"/>
    <row r="35" spans="2:11" ht="17.399999999999999" x14ac:dyDescent="0.3">
      <c r="B35" s="235" t="s">
        <v>331</v>
      </c>
      <c r="C35" s="259"/>
      <c r="E35" s="259"/>
      <c r="F35" s="259"/>
      <c r="G35" s="259"/>
      <c r="H35" s="259"/>
      <c r="J35" s="259"/>
    </row>
    <row r="36" spans="2:11" ht="24.75" customHeight="1" x14ac:dyDescent="0.3">
      <c r="B36" s="239" t="s">
        <v>266</v>
      </c>
      <c r="C36" s="240" t="s">
        <v>267</v>
      </c>
      <c r="D36" s="241">
        <v>1</v>
      </c>
      <c r="E36" s="241">
        <v>2.5</v>
      </c>
      <c r="F36" s="241">
        <v>5</v>
      </c>
      <c r="G36" s="241">
        <v>7.5</v>
      </c>
      <c r="H36" s="241">
        <v>10</v>
      </c>
      <c r="I36" s="239" t="s">
        <v>268</v>
      </c>
      <c r="J36" s="239" t="s">
        <v>269</v>
      </c>
      <c r="K36" s="261"/>
    </row>
    <row r="37" spans="2:11" ht="45" customHeight="1" x14ac:dyDescent="0.3">
      <c r="B37" s="231">
        <v>1</v>
      </c>
      <c r="C37" s="265" t="s">
        <v>332</v>
      </c>
      <c r="D37" s="266" t="s">
        <v>275</v>
      </c>
      <c r="E37" s="266" t="s">
        <v>274</v>
      </c>
      <c r="F37" s="266" t="s">
        <v>273</v>
      </c>
      <c r="G37" s="266" t="s">
        <v>272</v>
      </c>
      <c r="H37" s="266" t="s">
        <v>324</v>
      </c>
      <c r="I37" s="267">
        <v>0.13941698352344739</v>
      </c>
      <c r="J37" s="246">
        <v>10</v>
      </c>
    </row>
    <row r="38" spans="2:11" ht="45" customHeight="1" x14ac:dyDescent="0.3">
      <c r="B38" s="231">
        <v>2</v>
      </c>
      <c r="C38" s="265" t="s">
        <v>333</v>
      </c>
      <c r="D38" s="266" t="s">
        <v>275</v>
      </c>
      <c r="E38" s="266" t="s">
        <v>274</v>
      </c>
      <c r="F38" s="266" t="s">
        <v>273</v>
      </c>
      <c r="G38" s="266" t="s">
        <v>272</v>
      </c>
      <c r="H38" s="266" t="s">
        <v>324</v>
      </c>
      <c r="I38" s="267">
        <v>9.8859315589353611E-2</v>
      </c>
      <c r="J38" s="246">
        <v>7</v>
      </c>
    </row>
    <row r="39" spans="2:11" ht="45" customHeight="1" x14ac:dyDescent="0.3">
      <c r="B39" s="231">
        <v>3</v>
      </c>
      <c r="C39" s="265" t="s">
        <v>334</v>
      </c>
      <c r="D39" s="266" t="s">
        <v>335</v>
      </c>
      <c r="E39" s="266" t="s">
        <v>318</v>
      </c>
      <c r="F39" s="266" t="s">
        <v>281</v>
      </c>
      <c r="G39" s="266" t="s">
        <v>288</v>
      </c>
      <c r="H39" s="266" t="s">
        <v>336</v>
      </c>
      <c r="I39" s="267">
        <v>7.477820025348543E-2</v>
      </c>
      <c r="J39" s="246">
        <v>6.7</v>
      </c>
    </row>
    <row r="40" spans="2:11" ht="45" customHeight="1" x14ac:dyDescent="0.3">
      <c r="B40" s="231">
        <v>4</v>
      </c>
      <c r="C40" s="265" t="s">
        <v>337</v>
      </c>
      <c r="D40" s="266" t="s">
        <v>271</v>
      </c>
      <c r="E40" s="266" t="s">
        <v>320</v>
      </c>
      <c r="F40" s="266" t="s">
        <v>273</v>
      </c>
      <c r="G40" s="266" t="s">
        <v>303</v>
      </c>
      <c r="H40" s="232" t="s">
        <v>275</v>
      </c>
      <c r="I40" s="267">
        <v>8.9987325728770592E-2</v>
      </c>
      <c r="J40" s="246">
        <v>7</v>
      </c>
    </row>
    <row r="41" spans="2:11" ht="45" customHeight="1" x14ac:dyDescent="0.3">
      <c r="B41" s="231">
        <v>5</v>
      </c>
      <c r="C41" s="265" t="s">
        <v>338</v>
      </c>
      <c r="D41" s="266" t="s">
        <v>279</v>
      </c>
      <c r="E41" s="266" t="s">
        <v>292</v>
      </c>
      <c r="F41" s="266" t="s">
        <v>281</v>
      </c>
      <c r="G41" s="266" t="s">
        <v>282</v>
      </c>
      <c r="H41" s="266" t="s">
        <v>339</v>
      </c>
      <c r="I41" s="267">
        <v>9.5057034220532313E-2</v>
      </c>
      <c r="J41" s="246">
        <v>6</v>
      </c>
    </row>
    <row r="42" spans="2:11" ht="45" customHeight="1" x14ac:dyDescent="0.3">
      <c r="B42" s="231">
        <v>6</v>
      </c>
      <c r="C42" s="265" t="s">
        <v>340</v>
      </c>
      <c r="D42" s="266" t="s">
        <v>275</v>
      </c>
      <c r="E42" s="266" t="s">
        <v>274</v>
      </c>
      <c r="F42" s="266" t="s">
        <v>273</v>
      </c>
      <c r="G42" s="266" t="s">
        <v>272</v>
      </c>
      <c r="H42" s="266" t="s">
        <v>324</v>
      </c>
      <c r="I42" s="267">
        <v>7.0975918884664133E-2</v>
      </c>
      <c r="J42" s="246">
        <v>6</v>
      </c>
    </row>
    <row r="43" spans="2:11" ht="45" customHeight="1" x14ac:dyDescent="0.3">
      <c r="B43" s="231">
        <v>7</v>
      </c>
      <c r="C43" s="265" t="s">
        <v>341</v>
      </c>
      <c r="D43" s="266" t="s">
        <v>271</v>
      </c>
      <c r="E43" s="266" t="s">
        <v>272</v>
      </c>
      <c r="F43" s="266" t="s">
        <v>281</v>
      </c>
      <c r="G43" s="266" t="s">
        <v>303</v>
      </c>
      <c r="H43" s="266" t="s">
        <v>275</v>
      </c>
      <c r="I43" s="267">
        <v>0.14828897338403041</v>
      </c>
      <c r="J43" s="246">
        <v>9</v>
      </c>
    </row>
    <row r="44" spans="2:11" ht="45" customHeight="1" x14ac:dyDescent="0.3">
      <c r="B44" s="231">
        <v>8</v>
      </c>
      <c r="C44" s="265" t="s">
        <v>342</v>
      </c>
      <c r="D44" s="266" t="s">
        <v>275</v>
      </c>
      <c r="E44" s="266" t="s">
        <v>274</v>
      </c>
      <c r="F44" s="266" t="s">
        <v>273</v>
      </c>
      <c r="G44" s="266" t="s">
        <v>272</v>
      </c>
      <c r="H44" s="266" t="s">
        <v>324</v>
      </c>
      <c r="I44" s="267">
        <v>4.3092522179974647E-2</v>
      </c>
      <c r="J44" s="246">
        <v>8</v>
      </c>
    </row>
    <row r="45" spans="2:11" ht="45" customHeight="1" x14ac:dyDescent="0.3">
      <c r="B45" s="231">
        <v>9</v>
      </c>
      <c r="C45" s="268" t="s">
        <v>343</v>
      </c>
      <c r="D45" s="269" t="s">
        <v>324</v>
      </c>
      <c r="E45" s="269" t="s">
        <v>272</v>
      </c>
      <c r="F45" s="269" t="s">
        <v>281</v>
      </c>
      <c r="G45" s="269" t="s">
        <v>303</v>
      </c>
      <c r="H45" s="269" t="s">
        <v>275</v>
      </c>
      <c r="I45" s="267">
        <v>5.7034220532319393E-2</v>
      </c>
      <c r="J45" s="270">
        <v>9</v>
      </c>
    </row>
    <row r="46" spans="2:11" ht="45" customHeight="1" x14ac:dyDescent="0.3">
      <c r="B46" s="231">
        <v>10</v>
      </c>
      <c r="C46" s="265" t="s">
        <v>344</v>
      </c>
      <c r="D46" s="266" t="s">
        <v>275</v>
      </c>
      <c r="E46" s="266" t="s">
        <v>274</v>
      </c>
      <c r="F46" s="266" t="s">
        <v>273</v>
      </c>
      <c r="G46" s="266" t="s">
        <v>272</v>
      </c>
      <c r="H46" s="266" t="s">
        <v>324</v>
      </c>
      <c r="I46" s="267">
        <v>0.18250950570342206</v>
      </c>
      <c r="J46" s="246">
        <v>8</v>
      </c>
    </row>
    <row r="47" spans="2:11" ht="45" customHeight="1" x14ac:dyDescent="0.3">
      <c r="C47" s="262"/>
      <c r="D47" s="252"/>
      <c r="E47" s="252"/>
      <c r="F47" s="253" t="s">
        <v>345</v>
      </c>
      <c r="G47" s="253"/>
      <c r="H47" s="253"/>
      <c r="I47" s="263"/>
      <c r="J47" s="264">
        <f>+SUMPRODUCT(J37:J46,I37:I46)</f>
        <v>7.8660329531051971</v>
      </c>
    </row>
    <row r="48" spans="2:11" ht="45" customHeight="1" x14ac:dyDescent="0.3">
      <c r="G48" s="271"/>
      <c r="H48" s="271"/>
      <c r="I48" s="241"/>
      <c r="J48" s="271"/>
    </row>
    <row r="49" spans="2:11" ht="17.399999999999999" x14ac:dyDescent="0.3">
      <c r="B49" s="235" t="s">
        <v>346</v>
      </c>
      <c r="C49" s="259"/>
      <c r="E49" s="259"/>
      <c r="F49" s="259"/>
      <c r="G49" s="259"/>
      <c r="H49" s="259"/>
      <c r="J49" s="259"/>
    </row>
    <row r="50" spans="2:11" ht="23.25" customHeight="1" x14ac:dyDescent="0.3">
      <c r="B50" s="239" t="s">
        <v>266</v>
      </c>
      <c r="C50" s="240" t="s">
        <v>267</v>
      </c>
      <c r="D50" s="241">
        <v>1</v>
      </c>
      <c r="E50" s="241">
        <v>2.5</v>
      </c>
      <c r="F50" s="241">
        <v>5</v>
      </c>
      <c r="G50" s="241">
        <v>7.5</v>
      </c>
      <c r="H50" s="241">
        <v>10</v>
      </c>
      <c r="I50" s="239" t="s">
        <v>268</v>
      </c>
      <c r="J50" s="239" t="s">
        <v>269</v>
      </c>
      <c r="K50" s="261"/>
    </row>
    <row r="51" spans="2:11" ht="45" customHeight="1" x14ac:dyDescent="0.3">
      <c r="B51" s="231">
        <v>1</v>
      </c>
      <c r="C51" s="265" t="s">
        <v>347</v>
      </c>
      <c r="D51" s="266" t="s">
        <v>271</v>
      </c>
      <c r="E51" s="266" t="s">
        <v>272</v>
      </c>
      <c r="F51" s="266" t="s">
        <v>273</v>
      </c>
      <c r="G51" s="266" t="s">
        <v>303</v>
      </c>
      <c r="H51" s="266" t="s">
        <v>275</v>
      </c>
      <c r="I51" s="267">
        <v>0.16730038022813692</v>
      </c>
      <c r="J51" s="246">
        <v>10</v>
      </c>
    </row>
    <row r="52" spans="2:11" ht="45" customHeight="1" x14ac:dyDescent="0.3">
      <c r="B52" s="231">
        <v>2</v>
      </c>
      <c r="C52" s="265" t="s">
        <v>348</v>
      </c>
      <c r="D52" s="266" t="s">
        <v>271</v>
      </c>
      <c r="E52" s="266" t="s">
        <v>272</v>
      </c>
      <c r="F52" s="266" t="s">
        <v>273</v>
      </c>
      <c r="G52" s="266" t="s">
        <v>303</v>
      </c>
      <c r="H52" s="266" t="s">
        <v>275</v>
      </c>
      <c r="I52" s="267">
        <v>0.10773130544993664</v>
      </c>
      <c r="J52" s="246">
        <v>8</v>
      </c>
    </row>
    <row r="53" spans="2:11" ht="45" customHeight="1" x14ac:dyDescent="0.3">
      <c r="B53" s="231">
        <v>3</v>
      </c>
      <c r="C53" s="265" t="s">
        <v>349</v>
      </c>
      <c r="D53" s="266" t="s">
        <v>279</v>
      </c>
      <c r="E53" s="266" t="s">
        <v>350</v>
      </c>
      <c r="F53" s="266" t="s">
        <v>281</v>
      </c>
      <c r="G53" s="266" t="s">
        <v>282</v>
      </c>
      <c r="H53" s="266" t="s">
        <v>283</v>
      </c>
      <c r="I53" s="267">
        <v>0.10646387832699622</v>
      </c>
      <c r="J53" s="246">
        <v>7.5</v>
      </c>
    </row>
    <row r="54" spans="2:11" ht="45" customHeight="1" x14ac:dyDescent="0.3">
      <c r="B54" s="231">
        <v>4</v>
      </c>
      <c r="C54" s="265" t="s">
        <v>351</v>
      </c>
      <c r="D54" s="266" t="s">
        <v>279</v>
      </c>
      <c r="E54" s="266" t="s">
        <v>350</v>
      </c>
      <c r="F54" s="266" t="s">
        <v>281</v>
      </c>
      <c r="G54" s="266" t="s">
        <v>282</v>
      </c>
      <c r="H54" s="266" t="s">
        <v>283</v>
      </c>
      <c r="I54" s="267">
        <v>8.1115335868187588E-2</v>
      </c>
      <c r="J54" s="246">
        <v>7</v>
      </c>
    </row>
    <row r="55" spans="2:11" ht="45" customHeight="1" x14ac:dyDescent="0.3">
      <c r="B55" s="231">
        <v>5</v>
      </c>
      <c r="C55" s="265" t="s">
        <v>352</v>
      </c>
      <c r="D55" s="266" t="s">
        <v>275</v>
      </c>
      <c r="E55" s="266" t="s">
        <v>274</v>
      </c>
      <c r="F55" s="266" t="s">
        <v>273</v>
      </c>
      <c r="G55" s="266" t="s">
        <v>272</v>
      </c>
      <c r="H55" s="266" t="s">
        <v>353</v>
      </c>
      <c r="I55" s="267">
        <v>6.4638783269961989E-2</v>
      </c>
      <c r="J55" s="246">
        <v>6</v>
      </c>
    </row>
    <row r="56" spans="2:11" ht="45" customHeight="1" x14ac:dyDescent="0.3">
      <c r="B56" s="231">
        <v>6</v>
      </c>
      <c r="C56" s="265" t="s">
        <v>354</v>
      </c>
      <c r="D56" s="266" t="s">
        <v>324</v>
      </c>
      <c r="E56" s="266" t="s">
        <v>320</v>
      </c>
      <c r="F56" s="266" t="s">
        <v>273</v>
      </c>
      <c r="G56" s="266" t="s">
        <v>355</v>
      </c>
      <c r="H56" s="266" t="s">
        <v>274</v>
      </c>
      <c r="I56" s="267">
        <v>6.8441064638783286E-2</v>
      </c>
      <c r="J56" s="246">
        <v>7</v>
      </c>
    </row>
    <row r="57" spans="2:11" ht="45" customHeight="1" x14ac:dyDescent="0.3">
      <c r="B57" s="231">
        <v>7</v>
      </c>
      <c r="C57" s="265" t="s">
        <v>356</v>
      </c>
      <c r="D57" s="266" t="s">
        <v>357</v>
      </c>
      <c r="E57" s="266" t="s">
        <v>288</v>
      </c>
      <c r="F57" s="266" t="s">
        <v>287</v>
      </c>
      <c r="G57" s="266" t="s">
        <v>286</v>
      </c>
      <c r="H57" s="266" t="s">
        <v>358</v>
      </c>
      <c r="I57" s="267">
        <v>0.17490494296577949</v>
      </c>
      <c r="J57" s="246">
        <v>8</v>
      </c>
    </row>
    <row r="58" spans="2:11" ht="45" customHeight="1" x14ac:dyDescent="0.3">
      <c r="B58" s="231">
        <v>8</v>
      </c>
      <c r="C58" s="265" t="s">
        <v>359</v>
      </c>
      <c r="D58" s="266" t="s">
        <v>292</v>
      </c>
      <c r="E58" s="266" t="s">
        <v>350</v>
      </c>
      <c r="F58" s="266" t="s">
        <v>281</v>
      </c>
      <c r="G58" s="266" t="s">
        <v>360</v>
      </c>
      <c r="H58" s="266" t="s">
        <v>283</v>
      </c>
      <c r="I58" s="267">
        <v>8.1115335868187588E-2</v>
      </c>
      <c r="J58" s="246">
        <v>7</v>
      </c>
    </row>
    <row r="59" spans="2:11" ht="45" customHeight="1" x14ac:dyDescent="0.3">
      <c r="B59" s="231">
        <v>9</v>
      </c>
      <c r="C59" s="265" t="s">
        <v>361</v>
      </c>
      <c r="D59" s="266" t="s">
        <v>292</v>
      </c>
      <c r="E59" s="266" t="s">
        <v>350</v>
      </c>
      <c r="F59" s="266" t="s">
        <v>281</v>
      </c>
      <c r="G59" s="266" t="s">
        <v>360</v>
      </c>
      <c r="H59" s="266" t="s">
        <v>283</v>
      </c>
      <c r="I59" s="267">
        <v>0.10773130544993666</v>
      </c>
      <c r="J59" s="246">
        <v>6</v>
      </c>
    </row>
    <row r="60" spans="2:11" ht="45" customHeight="1" x14ac:dyDescent="0.3">
      <c r="B60" s="231">
        <v>10</v>
      </c>
      <c r="C60" s="265" t="s">
        <v>362</v>
      </c>
      <c r="D60" s="266" t="s">
        <v>279</v>
      </c>
      <c r="E60" s="266" t="s">
        <v>350</v>
      </c>
      <c r="F60" s="266" t="s">
        <v>281</v>
      </c>
      <c r="G60" s="266" t="s">
        <v>360</v>
      </c>
      <c r="H60" s="266" t="s">
        <v>363</v>
      </c>
      <c r="I60" s="267">
        <v>4.0557667934093801E-2</v>
      </c>
      <c r="J60" s="246">
        <v>5</v>
      </c>
    </row>
    <row r="61" spans="2:11" ht="45" customHeight="1" x14ac:dyDescent="0.3">
      <c r="C61" s="262"/>
      <c r="D61" s="252"/>
      <c r="E61" s="252"/>
      <c r="F61" s="253" t="s">
        <v>364</v>
      </c>
      <c r="G61" s="253"/>
      <c r="H61" s="253"/>
      <c r="I61" s="263"/>
      <c r="J61" s="264">
        <f>+SUMPRODUCT(J51:J60,I51:I60)</f>
        <v>7.5842839036755407</v>
      </c>
    </row>
    <row r="62" spans="2:11" ht="45" customHeight="1" x14ac:dyDescent="0.3"/>
    <row r="63" spans="2:11" ht="21.75" customHeight="1" x14ac:dyDescent="0.3">
      <c r="B63" s="235" t="s">
        <v>365</v>
      </c>
      <c r="C63" s="259"/>
      <c r="E63" s="259"/>
      <c r="F63" s="259"/>
      <c r="G63" s="259"/>
      <c r="H63" s="259"/>
      <c r="J63" s="259"/>
    </row>
    <row r="64" spans="2:11" ht="25.5" customHeight="1" x14ac:dyDescent="0.3">
      <c r="B64" s="239" t="s">
        <v>266</v>
      </c>
      <c r="C64" s="240" t="s">
        <v>267</v>
      </c>
      <c r="D64" s="241">
        <v>1</v>
      </c>
      <c r="E64" s="241">
        <v>2.5</v>
      </c>
      <c r="F64" s="241">
        <v>5</v>
      </c>
      <c r="G64" s="241">
        <v>7.5</v>
      </c>
      <c r="H64" s="241">
        <v>10</v>
      </c>
      <c r="I64" s="239" t="s">
        <v>268</v>
      </c>
      <c r="J64" s="239" t="s">
        <v>269</v>
      </c>
      <c r="K64" s="261"/>
    </row>
    <row r="65" spans="2:11" ht="45" customHeight="1" x14ac:dyDescent="0.3">
      <c r="B65" s="231">
        <v>1</v>
      </c>
      <c r="C65" s="265" t="s">
        <v>366</v>
      </c>
      <c r="D65" s="266" t="s">
        <v>283</v>
      </c>
      <c r="E65" s="266" t="s">
        <v>282</v>
      </c>
      <c r="F65" s="266" t="s">
        <v>281</v>
      </c>
      <c r="G65" s="266" t="s">
        <v>280</v>
      </c>
      <c r="H65" s="266" t="s">
        <v>275</v>
      </c>
      <c r="I65" s="245">
        <v>0.11231393775372125</v>
      </c>
      <c r="J65" s="246">
        <v>2</v>
      </c>
    </row>
    <row r="66" spans="2:11" ht="45" customHeight="1" x14ac:dyDescent="0.3">
      <c r="B66" s="231">
        <v>2</v>
      </c>
      <c r="C66" s="265" t="s">
        <v>367</v>
      </c>
      <c r="D66" s="266" t="s">
        <v>283</v>
      </c>
      <c r="E66" s="266" t="s">
        <v>282</v>
      </c>
      <c r="F66" s="266" t="s">
        <v>281</v>
      </c>
      <c r="G66" s="266" t="s">
        <v>280</v>
      </c>
      <c r="H66" s="266" t="s">
        <v>275</v>
      </c>
      <c r="I66" s="245">
        <v>4.4654939106901222E-2</v>
      </c>
      <c r="J66" s="246">
        <v>3</v>
      </c>
    </row>
    <row r="67" spans="2:11" ht="45" customHeight="1" x14ac:dyDescent="0.3">
      <c r="B67" s="231">
        <v>3</v>
      </c>
      <c r="C67" s="265" t="s">
        <v>368</v>
      </c>
      <c r="D67" s="266" t="s">
        <v>283</v>
      </c>
      <c r="E67" s="266" t="s">
        <v>282</v>
      </c>
      <c r="F67" s="266" t="s">
        <v>281</v>
      </c>
      <c r="G67" s="266" t="s">
        <v>280</v>
      </c>
      <c r="H67" s="266" t="s">
        <v>292</v>
      </c>
      <c r="I67" s="245">
        <v>4.8714479025710425E-2</v>
      </c>
      <c r="J67" s="246">
        <v>4</v>
      </c>
    </row>
    <row r="68" spans="2:11" ht="45" customHeight="1" x14ac:dyDescent="0.3">
      <c r="B68" s="231">
        <v>4</v>
      </c>
      <c r="C68" s="265" t="s">
        <v>369</v>
      </c>
      <c r="D68" s="266" t="s">
        <v>315</v>
      </c>
      <c r="E68" s="266" t="s">
        <v>314</v>
      </c>
      <c r="F68" s="266" t="s">
        <v>313</v>
      </c>
      <c r="G68" s="266" t="s">
        <v>312</v>
      </c>
      <c r="H68" s="266" t="s">
        <v>370</v>
      </c>
      <c r="I68" s="245">
        <v>0.15426251691474968</v>
      </c>
      <c r="J68" s="246">
        <v>7</v>
      </c>
    </row>
    <row r="69" spans="2:11" ht="45" customHeight="1" x14ac:dyDescent="0.3">
      <c r="B69" s="231">
        <v>5</v>
      </c>
      <c r="C69" s="265" t="s">
        <v>371</v>
      </c>
      <c r="D69" s="266" t="s">
        <v>315</v>
      </c>
      <c r="E69" s="266" t="s">
        <v>314</v>
      </c>
      <c r="F69" s="266" t="s">
        <v>313</v>
      </c>
      <c r="G69" s="266" t="s">
        <v>312</v>
      </c>
      <c r="H69" s="266" t="s">
        <v>370</v>
      </c>
      <c r="I69" s="245">
        <v>0.10960757780784845</v>
      </c>
      <c r="J69" s="246">
        <v>4.5</v>
      </c>
    </row>
    <row r="70" spans="2:11" ht="45" customHeight="1" x14ac:dyDescent="0.3">
      <c r="B70" s="231">
        <v>6</v>
      </c>
      <c r="C70" s="265" t="s">
        <v>372</v>
      </c>
      <c r="D70" s="266" t="s">
        <v>271</v>
      </c>
      <c r="E70" s="266" t="s">
        <v>272</v>
      </c>
      <c r="F70" s="266" t="s">
        <v>273</v>
      </c>
      <c r="G70" s="266" t="s">
        <v>303</v>
      </c>
      <c r="H70" s="266" t="s">
        <v>275</v>
      </c>
      <c r="I70" s="245">
        <v>0.13802435723951287</v>
      </c>
      <c r="J70" s="246">
        <v>5</v>
      </c>
    </row>
    <row r="71" spans="2:11" ht="45" customHeight="1" x14ac:dyDescent="0.3">
      <c r="B71" s="231">
        <v>7</v>
      </c>
      <c r="C71" s="265" t="s">
        <v>373</v>
      </c>
      <c r="D71" s="266" t="s">
        <v>315</v>
      </c>
      <c r="E71" s="266" t="s">
        <v>314</v>
      </c>
      <c r="F71" s="266" t="s">
        <v>313</v>
      </c>
      <c r="G71" s="266" t="s">
        <v>312</v>
      </c>
      <c r="H71" s="266" t="s">
        <v>285</v>
      </c>
      <c r="I71" s="245">
        <v>6.9012178619756434E-2</v>
      </c>
      <c r="J71" s="246">
        <v>9</v>
      </c>
    </row>
    <row r="72" spans="2:11" ht="45" customHeight="1" x14ac:dyDescent="0.3">
      <c r="B72" s="231">
        <v>8</v>
      </c>
      <c r="C72" s="265" t="s">
        <v>374</v>
      </c>
      <c r="D72" s="266" t="s">
        <v>275</v>
      </c>
      <c r="E72" s="266" t="s">
        <v>274</v>
      </c>
      <c r="F72" s="266" t="s">
        <v>273</v>
      </c>
      <c r="G72" s="266" t="s">
        <v>272</v>
      </c>
      <c r="H72" s="266" t="s">
        <v>324</v>
      </c>
      <c r="I72" s="245">
        <v>0.10554803788903926</v>
      </c>
      <c r="J72" s="246">
        <v>7</v>
      </c>
    </row>
    <row r="73" spans="2:11" ht="45" customHeight="1" x14ac:dyDescent="0.3">
      <c r="B73" s="231">
        <v>9</v>
      </c>
      <c r="C73" s="268" t="s">
        <v>375</v>
      </c>
      <c r="D73" s="269" t="s">
        <v>285</v>
      </c>
      <c r="E73" s="269" t="s">
        <v>286</v>
      </c>
      <c r="F73" s="269" t="s">
        <v>287</v>
      </c>
      <c r="G73" s="269" t="s">
        <v>288</v>
      </c>
      <c r="H73" s="269" t="s">
        <v>289</v>
      </c>
      <c r="I73" s="245">
        <v>9.6075778078484442E-2</v>
      </c>
      <c r="J73" s="246">
        <v>7.8</v>
      </c>
    </row>
    <row r="74" spans="2:11" ht="45" customHeight="1" x14ac:dyDescent="0.3">
      <c r="B74" s="231">
        <v>10</v>
      </c>
      <c r="C74" s="268" t="s">
        <v>376</v>
      </c>
      <c r="D74" s="269" t="s">
        <v>289</v>
      </c>
      <c r="E74" s="269" t="s">
        <v>288</v>
      </c>
      <c r="F74" s="269" t="s">
        <v>287</v>
      </c>
      <c r="G74" s="269" t="s">
        <v>286</v>
      </c>
      <c r="H74" s="269" t="s">
        <v>285</v>
      </c>
      <c r="I74" s="250">
        <v>0.12178619756427606</v>
      </c>
      <c r="J74" s="246">
        <v>9</v>
      </c>
    </row>
    <row r="75" spans="2:11" ht="45" customHeight="1" x14ac:dyDescent="0.3">
      <c r="C75" s="262"/>
      <c r="D75" s="252"/>
      <c r="E75" s="252"/>
      <c r="F75" s="253" t="s">
        <v>377</v>
      </c>
      <c r="G75" s="253"/>
      <c r="H75" s="253"/>
      <c r="I75" s="263"/>
      <c r="J75" s="255">
        <f>+SUMPRODUCT(J65:J74,I65:I74)</f>
        <v>6.0220568335588629</v>
      </c>
    </row>
    <row r="76" spans="2:11" ht="45" customHeight="1" x14ac:dyDescent="0.3"/>
    <row r="77" spans="2:11" ht="17.399999999999999" x14ac:dyDescent="0.3">
      <c r="C77" s="235" t="s">
        <v>378</v>
      </c>
      <c r="D77" s="272"/>
      <c r="E77" s="259"/>
      <c r="F77" s="259"/>
      <c r="G77" s="259"/>
      <c r="H77" s="259"/>
      <c r="I77" s="273"/>
      <c r="K77" s="232"/>
    </row>
    <row r="78" spans="2:11" ht="29.25" customHeight="1" x14ac:dyDescent="0.3">
      <c r="B78" s="274" t="s">
        <v>266</v>
      </c>
      <c r="C78" s="274" t="s">
        <v>379</v>
      </c>
      <c r="D78" s="274" t="s">
        <v>395</v>
      </c>
      <c r="E78" s="274" t="s">
        <v>396</v>
      </c>
      <c r="F78" s="274" t="s">
        <v>380</v>
      </c>
      <c r="G78" s="274" t="s">
        <v>381</v>
      </c>
      <c r="I78" s="274" t="s">
        <v>394</v>
      </c>
      <c r="J78" s="274" t="s">
        <v>393</v>
      </c>
    </row>
    <row r="79" spans="2:11" ht="20.100000000000001" customHeight="1" x14ac:dyDescent="0.3">
      <c r="B79" s="274">
        <v>1</v>
      </c>
      <c r="C79" s="276" t="s">
        <v>382</v>
      </c>
      <c r="D79" s="277">
        <f>+J19</f>
        <v>6.7883001953798434</v>
      </c>
      <c r="E79" s="278">
        <f>+[1]Prioridades!I14</f>
        <v>0.2807017543859649</v>
      </c>
      <c r="F79" s="278">
        <f>+E79*D79</f>
        <v>1.9054877741417102</v>
      </c>
      <c r="G79" s="278">
        <f>+F79/$D$84</f>
        <v>0.27942965419973875</v>
      </c>
      <c r="H79" s="279"/>
      <c r="I79" s="287" t="s">
        <v>388</v>
      </c>
      <c r="J79" s="287" t="s">
        <v>339</v>
      </c>
    </row>
    <row r="80" spans="2:11" ht="20.100000000000001" customHeight="1" x14ac:dyDescent="0.3">
      <c r="B80" s="274">
        <v>2</v>
      </c>
      <c r="C80" s="276" t="s">
        <v>383</v>
      </c>
      <c r="D80" s="277">
        <f>+J33</f>
        <v>6.1972697445512086</v>
      </c>
      <c r="E80" s="278">
        <f>+[1]Prioridades!I15</f>
        <v>0.2807017543859649</v>
      </c>
      <c r="F80" s="278">
        <f>+E80*D80</f>
        <v>1.7395844896985848</v>
      </c>
      <c r="G80" s="278">
        <f>+F80/$D$84</f>
        <v>0.25510081933044937</v>
      </c>
      <c r="H80" s="279"/>
      <c r="I80" s="266" t="s">
        <v>389</v>
      </c>
      <c r="J80" s="288" t="s">
        <v>282</v>
      </c>
    </row>
    <row r="81" spans="2:11" ht="20.100000000000001" customHeight="1" x14ac:dyDescent="0.3">
      <c r="B81" s="274">
        <v>3</v>
      </c>
      <c r="C81" s="276" t="s">
        <v>384</v>
      </c>
      <c r="D81" s="277">
        <f>+J47</f>
        <v>7.8660329531051971</v>
      </c>
      <c r="E81" s="278">
        <f>+[1]Prioridades!I16</f>
        <v>0.14035087719298245</v>
      </c>
      <c r="F81" s="278">
        <f>+E81*D81</f>
        <v>1.1040046249972206</v>
      </c>
      <c r="G81" s="278">
        <f>+F81/$D$84</f>
        <v>0.16189641034922916</v>
      </c>
      <c r="H81" s="279"/>
      <c r="I81" s="289" t="s">
        <v>390</v>
      </c>
      <c r="J81" s="290" t="s">
        <v>281</v>
      </c>
    </row>
    <row r="82" spans="2:11" ht="20.100000000000001" customHeight="1" x14ac:dyDescent="0.3">
      <c r="B82" s="274">
        <v>4</v>
      </c>
      <c r="C82" s="276" t="s">
        <v>385</v>
      </c>
      <c r="D82" s="277">
        <f>+J61</f>
        <v>7.5842839036755407</v>
      </c>
      <c r="E82" s="278">
        <f>+[1]Prioridades!I17</f>
        <v>0.17543859649122806</v>
      </c>
      <c r="F82" s="278">
        <f>+E82*D82</f>
        <v>1.3305761234518492</v>
      </c>
      <c r="G82" s="278">
        <f>+F82/$D$84</f>
        <v>0.195121916345042</v>
      </c>
      <c r="H82" s="279"/>
      <c r="I82" s="266" t="s">
        <v>391</v>
      </c>
      <c r="J82" s="291" t="s">
        <v>280</v>
      </c>
    </row>
    <row r="83" spans="2:11" ht="20.100000000000001" customHeight="1" x14ac:dyDescent="0.3">
      <c r="B83" s="274">
        <v>5</v>
      </c>
      <c r="C83" s="280" t="s">
        <v>386</v>
      </c>
      <c r="D83" s="281">
        <f>+J75</f>
        <v>6.0220568335588629</v>
      </c>
      <c r="E83" s="278">
        <f>+[1]Prioridades!I18</f>
        <v>0.12280701754385964</v>
      </c>
      <c r="F83" s="278">
        <f>+E83*D83</f>
        <v>0.73955083920898312</v>
      </c>
      <c r="G83" s="278">
        <f>+F83/$D$84</f>
        <v>0.10845119977554056</v>
      </c>
      <c r="H83" s="279"/>
      <c r="I83" s="266" t="s">
        <v>392</v>
      </c>
      <c r="J83" s="292" t="s">
        <v>292</v>
      </c>
    </row>
    <row r="84" spans="2:11" ht="21" customHeight="1" x14ac:dyDescent="0.3">
      <c r="C84" s="282" t="s">
        <v>387</v>
      </c>
      <c r="D84" s="283">
        <f>+SUMPRODUCT(D79:D83,E79:E83)</f>
        <v>6.8192038514983491</v>
      </c>
      <c r="E84" s="284"/>
      <c r="F84" s="285"/>
      <c r="G84" s="284"/>
      <c r="H84" s="248"/>
      <c r="I84" s="228"/>
      <c r="J84" s="260"/>
    </row>
    <row r="85" spans="2:11" x14ac:dyDescent="0.3">
      <c r="H85" s="286"/>
    </row>
    <row r="86" spans="2:11" ht="36.75" customHeight="1" x14ac:dyDescent="0.25">
      <c r="E86" s="274"/>
      <c r="H86" s="275"/>
      <c r="I86" s="275"/>
      <c r="J86" s="275"/>
      <c r="K86" s="272"/>
    </row>
    <row r="87" spans="2:11" ht="18.899999999999999" customHeight="1" x14ac:dyDescent="0.3"/>
    <row r="88" spans="2:11" ht="18.899999999999999" customHeight="1" x14ac:dyDescent="0.3"/>
    <row r="89" spans="2:11" ht="18.899999999999999" customHeight="1" x14ac:dyDescent="0.3"/>
    <row r="90" spans="2:11" ht="18.899999999999999" customHeight="1" x14ac:dyDescent="0.3"/>
    <row r="91" spans="2:11" ht="18.899999999999999" customHeight="1" x14ac:dyDescent="0.3"/>
  </sheetData>
  <mergeCells count="1">
    <mergeCell ref="C2:F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I57"/>
  <sheetViews>
    <sheetView zoomScale="80" zoomScaleNormal="80" workbookViewId="0">
      <selection activeCell="N17" sqref="N17"/>
    </sheetView>
  </sheetViews>
  <sheetFormatPr baseColWidth="10" defaultColWidth="11.44140625" defaultRowHeight="14.4" x14ac:dyDescent="0.3"/>
  <cols>
    <col min="1" max="1" width="5.6640625" style="224" customWidth="1"/>
    <col min="2" max="2" width="28.5546875" style="107" customWidth="1"/>
    <col min="3" max="3" width="1.5546875" style="107" bestFit="1" customWidth="1"/>
    <col min="4" max="16384" width="11.44140625" style="107"/>
  </cols>
  <sheetData>
    <row r="3" spans="1:9" ht="23.4" x14ac:dyDescent="0.45">
      <c r="B3" s="336" t="s">
        <v>235</v>
      </c>
      <c r="C3" s="336"/>
      <c r="D3" s="336"/>
      <c r="E3" s="336"/>
      <c r="F3" s="336"/>
      <c r="G3" s="336"/>
      <c r="H3" s="336"/>
    </row>
    <row r="4" spans="1:9" ht="23.4" x14ac:dyDescent="0.45">
      <c r="B4" s="223"/>
      <c r="C4" s="223"/>
      <c r="D4" s="223"/>
      <c r="E4" s="223"/>
      <c r="F4" s="223"/>
      <c r="G4" s="223"/>
      <c r="H4" s="223"/>
      <c r="I4" s="223"/>
    </row>
    <row r="6" spans="1:9" ht="15.6" x14ac:dyDescent="0.3">
      <c r="B6" s="219" t="s">
        <v>237</v>
      </c>
    </row>
    <row r="7" spans="1:9" ht="21" customHeight="1" x14ac:dyDescent="0.3">
      <c r="A7" s="224" t="s">
        <v>239</v>
      </c>
      <c r="B7" s="220" t="s">
        <v>234</v>
      </c>
      <c r="C7" s="107" t="s">
        <v>231</v>
      </c>
      <c r="D7" s="221"/>
      <c r="E7" s="221"/>
      <c r="F7" s="221"/>
    </row>
    <row r="8" spans="1:9" x14ac:dyDescent="0.3">
      <c r="A8" s="224" t="s">
        <v>240</v>
      </c>
      <c r="B8" s="220" t="s">
        <v>228</v>
      </c>
      <c r="C8" s="107" t="s">
        <v>231</v>
      </c>
      <c r="D8" s="222"/>
      <c r="E8" s="222"/>
      <c r="F8" s="222"/>
      <c r="I8" s="107" t="s">
        <v>259</v>
      </c>
    </row>
    <row r="9" spans="1:9" x14ac:dyDescent="0.3">
      <c r="A9" s="224" t="s">
        <v>241</v>
      </c>
      <c r="B9" s="220" t="s">
        <v>232</v>
      </c>
      <c r="C9" s="107" t="s">
        <v>231</v>
      </c>
      <c r="D9" s="222"/>
      <c r="E9" s="222"/>
      <c r="F9" s="222"/>
    </row>
    <row r="10" spans="1:9" x14ac:dyDescent="0.3">
      <c r="A10" s="224" t="s">
        <v>242</v>
      </c>
      <c r="B10" s="220" t="s">
        <v>230</v>
      </c>
      <c r="C10" s="107" t="s">
        <v>231</v>
      </c>
      <c r="D10" s="222"/>
      <c r="E10" s="222"/>
      <c r="F10" s="222"/>
    </row>
    <row r="11" spans="1:9" x14ac:dyDescent="0.3">
      <c r="A11" s="224" t="s">
        <v>243</v>
      </c>
      <c r="B11" s="220" t="s">
        <v>229</v>
      </c>
      <c r="C11" s="107" t="s">
        <v>231</v>
      </c>
      <c r="D11" s="222"/>
      <c r="E11" s="222"/>
      <c r="F11" s="222"/>
    </row>
    <row r="12" spans="1:9" x14ac:dyDescent="0.3">
      <c r="B12" s="220"/>
    </row>
    <row r="14" spans="1:9" ht="15.6" x14ac:dyDescent="0.3">
      <c r="B14" s="219" t="s">
        <v>238</v>
      </c>
    </row>
    <row r="15" spans="1:9" ht="21" customHeight="1" x14ac:dyDescent="0.3">
      <c r="A15" s="224" t="s">
        <v>244</v>
      </c>
      <c r="B15" s="220" t="s">
        <v>233</v>
      </c>
      <c r="C15" s="107" t="s">
        <v>231</v>
      </c>
      <c r="D15" s="221"/>
      <c r="E15" s="221"/>
      <c r="F15" s="221"/>
      <c r="G15" s="221"/>
      <c r="H15" s="221"/>
      <c r="I15" s="221"/>
    </row>
    <row r="16" spans="1:9" x14ac:dyDescent="0.3">
      <c r="B16" s="220" t="s">
        <v>248</v>
      </c>
      <c r="D16" s="222"/>
      <c r="E16" s="222"/>
      <c r="F16" s="222"/>
      <c r="G16" s="222"/>
      <c r="H16" s="222"/>
      <c r="I16" s="222"/>
    </row>
    <row r="17" spans="1:9" x14ac:dyDescent="0.3">
      <c r="B17" s="220" t="s">
        <v>236</v>
      </c>
      <c r="D17" s="222"/>
      <c r="E17" s="222"/>
      <c r="F17" s="222"/>
      <c r="G17" s="222"/>
      <c r="H17" s="222"/>
      <c r="I17" s="222"/>
    </row>
    <row r="18" spans="1:9" x14ac:dyDescent="0.3">
      <c r="B18" s="220" t="s">
        <v>249</v>
      </c>
      <c r="D18" s="222"/>
      <c r="E18" s="222"/>
      <c r="F18" s="222"/>
      <c r="G18" s="222"/>
      <c r="H18" s="222"/>
      <c r="I18" s="222"/>
    </row>
    <row r="19" spans="1:9" x14ac:dyDescent="0.3">
      <c r="B19" s="220"/>
      <c r="D19" s="222"/>
      <c r="E19" s="222"/>
      <c r="F19" s="222"/>
      <c r="G19" s="222"/>
      <c r="H19" s="222"/>
      <c r="I19" s="222"/>
    </row>
    <row r="20" spans="1:9" x14ac:dyDescent="0.3">
      <c r="B20" s="220"/>
      <c r="D20" s="222"/>
      <c r="E20" s="222"/>
      <c r="F20" s="222"/>
      <c r="G20" s="222"/>
      <c r="H20" s="222"/>
      <c r="I20" s="222"/>
    </row>
    <row r="21" spans="1:9" x14ac:dyDescent="0.3">
      <c r="B21" s="220"/>
    </row>
    <row r="22" spans="1:9" x14ac:dyDescent="0.3">
      <c r="B22" s="220"/>
    </row>
    <row r="23" spans="1:9" x14ac:dyDescent="0.3">
      <c r="A23" s="224" t="s">
        <v>245</v>
      </c>
      <c r="B23" s="220" t="s">
        <v>247</v>
      </c>
      <c r="C23" s="107" t="s">
        <v>231</v>
      </c>
      <c r="D23" s="221"/>
      <c r="E23" s="221"/>
      <c r="F23" s="221"/>
      <c r="G23" s="221"/>
      <c r="H23" s="221"/>
      <c r="I23" s="221"/>
    </row>
    <row r="24" spans="1:9" x14ac:dyDescent="0.3">
      <c r="B24" s="220"/>
      <c r="D24" s="222"/>
      <c r="E24" s="222"/>
      <c r="F24" s="222"/>
      <c r="G24" s="222"/>
      <c r="H24" s="222"/>
      <c r="I24" s="222"/>
    </row>
    <row r="25" spans="1:9" x14ac:dyDescent="0.3">
      <c r="B25" s="220"/>
      <c r="D25" s="222"/>
      <c r="E25" s="222"/>
      <c r="F25" s="222"/>
      <c r="G25" s="222"/>
      <c r="H25" s="222"/>
      <c r="I25" s="222"/>
    </row>
    <row r="26" spans="1:9" x14ac:dyDescent="0.3">
      <c r="B26" s="220"/>
      <c r="D26" s="222"/>
      <c r="E26" s="222"/>
      <c r="F26" s="222"/>
      <c r="G26" s="222"/>
      <c r="H26" s="222"/>
      <c r="I26" s="222"/>
    </row>
    <row r="27" spans="1:9" x14ac:dyDescent="0.3">
      <c r="B27" s="220"/>
      <c r="D27" s="222"/>
      <c r="E27" s="222"/>
      <c r="F27" s="222"/>
      <c r="G27" s="222"/>
      <c r="H27" s="222"/>
      <c r="I27" s="222"/>
    </row>
    <row r="28" spans="1:9" x14ac:dyDescent="0.3">
      <c r="B28" s="220"/>
      <c r="D28" s="222"/>
      <c r="E28" s="222"/>
      <c r="F28" s="222"/>
      <c r="G28" s="222"/>
      <c r="H28" s="222"/>
      <c r="I28" s="222"/>
    </row>
    <row r="29" spans="1:9" x14ac:dyDescent="0.3">
      <c r="B29" s="220"/>
    </row>
    <row r="31" spans="1:9" x14ac:dyDescent="0.3">
      <c r="A31" s="224" t="s">
        <v>246</v>
      </c>
      <c r="B31" s="220" t="s">
        <v>251</v>
      </c>
      <c r="C31" s="107" t="s">
        <v>231</v>
      </c>
      <c r="D31" s="221"/>
      <c r="E31" s="221"/>
      <c r="F31" s="221"/>
      <c r="G31" s="221"/>
      <c r="H31" s="221"/>
      <c r="I31" s="221"/>
    </row>
    <row r="32" spans="1:9" x14ac:dyDescent="0.3">
      <c r="B32" s="220" t="s">
        <v>252</v>
      </c>
      <c r="D32" s="222"/>
      <c r="E32" s="222"/>
      <c r="F32" s="222"/>
      <c r="G32" s="222"/>
      <c r="H32" s="222"/>
      <c r="I32" s="222"/>
    </row>
    <row r="33" spans="1:9" x14ac:dyDescent="0.3">
      <c r="D33" s="222"/>
      <c r="E33" s="222"/>
      <c r="F33" s="222"/>
      <c r="G33" s="222"/>
      <c r="H33" s="222"/>
      <c r="I33" s="222"/>
    </row>
    <row r="34" spans="1:9" x14ac:dyDescent="0.3">
      <c r="D34" s="222"/>
      <c r="E34" s="222"/>
      <c r="F34" s="222"/>
      <c r="G34" s="222"/>
      <c r="H34" s="222"/>
      <c r="I34" s="222"/>
    </row>
    <row r="35" spans="1:9" x14ac:dyDescent="0.3">
      <c r="D35" s="222"/>
      <c r="E35" s="222"/>
      <c r="F35" s="222"/>
      <c r="G35" s="222"/>
      <c r="H35" s="222"/>
      <c r="I35" s="222"/>
    </row>
    <row r="36" spans="1:9" x14ac:dyDescent="0.3">
      <c r="D36" s="222"/>
      <c r="E36" s="222"/>
      <c r="F36" s="222"/>
      <c r="G36" s="222"/>
      <c r="H36" s="222"/>
      <c r="I36" s="222"/>
    </row>
    <row r="39" spans="1:9" x14ac:dyDescent="0.3">
      <c r="A39" s="224" t="s">
        <v>250</v>
      </c>
      <c r="B39" s="220" t="s">
        <v>257</v>
      </c>
      <c r="C39" s="107" t="s">
        <v>231</v>
      </c>
      <c r="D39" s="221"/>
      <c r="E39" s="221"/>
      <c r="F39" s="221"/>
      <c r="G39" s="221"/>
      <c r="H39" s="221"/>
      <c r="I39" s="221"/>
    </row>
    <row r="40" spans="1:9" x14ac:dyDescent="0.3">
      <c r="B40" s="220" t="s">
        <v>258</v>
      </c>
      <c r="D40" s="222"/>
      <c r="E40" s="222"/>
      <c r="F40" s="222"/>
      <c r="G40" s="222"/>
      <c r="H40" s="222"/>
      <c r="I40" s="222"/>
    </row>
    <row r="41" spans="1:9" x14ac:dyDescent="0.3">
      <c r="D41" s="222"/>
      <c r="E41" s="222"/>
      <c r="F41" s="222"/>
      <c r="G41" s="222"/>
      <c r="H41" s="222"/>
      <c r="I41" s="222"/>
    </row>
    <row r="42" spans="1:9" x14ac:dyDescent="0.3">
      <c r="D42" s="222"/>
      <c r="E42" s="222"/>
      <c r="F42" s="222"/>
      <c r="G42" s="222"/>
      <c r="H42" s="222"/>
      <c r="I42" s="222"/>
    </row>
    <row r="43" spans="1:9" x14ac:dyDescent="0.3">
      <c r="D43" s="222"/>
      <c r="E43" s="222"/>
      <c r="F43" s="222"/>
      <c r="G43" s="222"/>
      <c r="H43" s="222"/>
      <c r="I43" s="222"/>
    </row>
    <row r="44" spans="1:9" x14ac:dyDescent="0.3">
      <c r="D44" s="222"/>
      <c r="E44" s="222"/>
      <c r="F44" s="222"/>
      <c r="G44" s="222"/>
      <c r="H44" s="222"/>
      <c r="I44" s="222"/>
    </row>
    <row r="47" spans="1:9" x14ac:dyDescent="0.3">
      <c r="A47" s="224" t="s">
        <v>253</v>
      </c>
      <c r="B47" s="220" t="s">
        <v>255</v>
      </c>
      <c r="C47" s="107" t="s">
        <v>231</v>
      </c>
      <c r="D47" s="221"/>
      <c r="E47" s="221"/>
      <c r="F47" s="221"/>
      <c r="G47" s="221"/>
      <c r="H47" s="221"/>
      <c r="I47" s="221"/>
    </row>
    <row r="48" spans="1:9" x14ac:dyDescent="0.3">
      <c r="B48" s="220" t="s">
        <v>254</v>
      </c>
      <c r="D48" s="222"/>
      <c r="E48" s="222"/>
      <c r="F48" s="222"/>
      <c r="G48" s="222"/>
      <c r="H48" s="222"/>
      <c r="I48" s="222"/>
    </row>
    <row r="49" spans="1:9" x14ac:dyDescent="0.3">
      <c r="B49" s="220" t="s">
        <v>256</v>
      </c>
      <c r="D49" s="222"/>
      <c r="E49" s="222"/>
      <c r="F49" s="222"/>
      <c r="G49" s="222"/>
      <c r="H49" s="222"/>
      <c r="I49" s="222"/>
    </row>
    <row r="50" spans="1:9" x14ac:dyDescent="0.3">
      <c r="D50" s="222"/>
      <c r="E50" s="222"/>
      <c r="F50" s="222"/>
      <c r="G50" s="222"/>
      <c r="H50" s="222"/>
      <c r="I50" s="222"/>
    </row>
    <row r="51" spans="1:9" x14ac:dyDescent="0.3">
      <c r="D51" s="222"/>
      <c r="E51" s="222"/>
      <c r="F51" s="222"/>
      <c r="G51" s="222"/>
      <c r="H51" s="222"/>
      <c r="I51" s="222"/>
    </row>
    <row r="52" spans="1:9" x14ac:dyDescent="0.3">
      <c r="D52" s="222"/>
      <c r="E52" s="222"/>
      <c r="F52" s="222"/>
      <c r="G52" s="222"/>
      <c r="H52" s="222"/>
      <c r="I52" s="222"/>
    </row>
    <row r="56" spans="1:9" x14ac:dyDescent="0.3">
      <c r="A56" s="221"/>
      <c r="B56" s="221"/>
      <c r="C56" s="221"/>
      <c r="D56" s="221"/>
      <c r="F56" s="221"/>
      <c r="G56" s="221"/>
      <c r="H56" s="221"/>
      <c r="I56" s="221"/>
    </row>
    <row r="57" spans="1:9" x14ac:dyDescent="0.3">
      <c r="A57" s="337" t="s">
        <v>260</v>
      </c>
      <c r="B57" s="337"/>
      <c r="C57" s="337"/>
      <c r="D57" s="337"/>
      <c r="F57" s="337" t="s">
        <v>261</v>
      </c>
      <c r="G57" s="337"/>
      <c r="H57" s="337"/>
      <c r="I57" s="337"/>
    </row>
  </sheetData>
  <mergeCells count="3">
    <mergeCell ref="B3:H3"/>
    <mergeCell ref="F57:I57"/>
    <mergeCell ref="A57:D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2</vt:i4>
      </vt:variant>
    </vt:vector>
  </HeadingPairs>
  <TitlesOfParts>
    <vt:vector size="10" baseType="lpstr">
      <vt:lpstr>Negocios</vt:lpstr>
      <vt:lpstr>Curva</vt:lpstr>
      <vt:lpstr>QFD</vt:lpstr>
      <vt:lpstr>Lienzo</vt:lpstr>
      <vt:lpstr>Mapa</vt:lpstr>
      <vt:lpstr>Tablero</vt:lpstr>
      <vt:lpstr>Cepces</vt:lpstr>
      <vt:lpstr>FormularioF1</vt:lpstr>
      <vt:lpstr>GráficoNegocios</vt:lpstr>
      <vt:lpstr>Psicográfico</vt:lpstr>
    </vt:vector>
  </TitlesOfParts>
  <Company>Nombre de la organizaci?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Coppelli Ortiz, AIE 2011</dc:creator>
  <dc:description>Desarrollado en el marco del proyecto Región Innovadora.
roberto.coppelli@asadconsultores.cl</dc:description>
  <cp:lastModifiedBy>Roberto Coppelli</cp:lastModifiedBy>
  <dcterms:created xsi:type="dcterms:W3CDTF">2011-09-08T18:24:51Z</dcterms:created>
  <dcterms:modified xsi:type="dcterms:W3CDTF">2026-06-18T19:39:28Z</dcterms:modified>
</cp:coreProperties>
</file>