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Kİ ÖZER 10\Desktop\PROGRAMPL\orta düzey\"/>
    </mc:Choice>
  </mc:AlternateContent>
  <xr:revisionPtr revIDLastSave="0" documentId="13_ncr:1_{0B5D06A4-B3A7-43B3-ADC5-9FA9E3E126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tandard RSR" sheetId="1" r:id="rId1"/>
    <sheet name="RSR Master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" l="1"/>
  <c r="G26" i="2"/>
  <c r="G25" i="2"/>
  <c r="F25" i="2"/>
  <c r="C25" i="2"/>
  <c r="B25" i="2"/>
  <c r="G24" i="2"/>
  <c r="F24" i="2"/>
  <c r="C24" i="2"/>
  <c r="B24" i="2"/>
  <c r="G23" i="2"/>
  <c r="F23" i="2"/>
  <c r="C23" i="2"/>
  <c r="B23" i="2"/>
  <c r="G20" i="2"/>
  <c r="F20" i="2"/>
  <c r="C20" i="2"/>
  <c r="B20" i="2"/>
  <c r="G19" i="2"/>
  <c r="F19" i="2"/>
  <c r="C19" i="2"/>
  <c r="B19" i="2"/>
  <c r="G18" i="2"/>
  <c r="F18" i="2"/>
  <c r="C18" i="2"/>
  <c r="B18" i="2"/>
  <c r="G15" i="2"/>
  <c r="F15" i="2"/>
  <c r="C15" i="2"/>
  <c r="B15" i="2"/>
  <c r="G14" i="2"/>
  <c r="F14" i="2"/>
  <c r="C14" i="2"/>
  <c r="B14" i="2"/>
  <c r="G13" i="2"/>
  <c r="F13" i="2"/>
  <c r="C13" i="2"/>
  <c r="B13" i="2"/>
  <c r="G10" i="2"/>
  <c r="F10" i="2"/>
  <c r="C10" i="2"/>
  <c r="B10" i="2"/>
  <c r="G9" i="2"/>
  <c r="F9" i="2"/>
  <c r="C9" i="2"/>
  <c r="B9" i="2"/>
  <c r="G8" i="2"/>
  <c r="F8" i="2"/>
  <c r="C8" i="2"/>
  <c r="B8" i="2"/>
  <c r="A3" i="2"/>
  <c r="F41" i="1"/>
  <c r="D41" i="1"/>
  <c r="B41" i="1"/>
  <c r="D40" i="1"/>
  <c r="B40" i="1"/>
  <c r="D39" i="1"/>
  <c r="B39" i="1"/>
  <c r="F38" i="1"/>
  <c r="D38" i="1"/>
  <c r="B38" i="1"/>
  <c r="F35" i="1"/>
  <c r="D35" i="1"/>
  <c r="B35" i="1"/>
  <c r="F34" i="1"/>
  <c r="D34" i="1"/>
  <c r="B34" i="1"/>
  <c r="F33" i="1"/>
  <c r="D33" i="1"/>
  <c r="B33" i="1"/>
  <c r="F32" i="1"/>
  <c r="D32" i="1"/>
  <c r="B32" i="1"/>
  <c r="F29" i="1"/>
  <c r="D29" i="1"/>
  <c r="B29" i="1"/>
  <c r="F28" i="1"/>
  <c r="D28" i="1"/>
  <c r="B28" i="1"/>
  <c r="F27" i="1"/>
  <c r="D27" i="1"/>
  <c r="B27" i="1"/>
  <c r="F26" i="1"/>
  <c r="D26" i="1"/>
  <c r="B26" i="1"/>
  <c r="F23" i="1"/>
  <c r="D23" i="1"/>
  <c r="B23" i="1"/>
  <c r="F22" i="1"/>
  <c r="D22" i="1"/>
  <c r="B22" i="1"/>
  <c r="F21" i="1"/>
  <c r="D21" i="1"/>
  <c r="B21" i="1"/>
  <c r="F20" i="1"/>
  <c r="D20" i="1"/>
  <c r="B20" i="1"/>
  <c r="F17" i="1"/>
  <c r="F16" i="1"/>
  <c r="D16" i="1"/>
  <c r="B16" i="1"/>
  <c r="F15" i="1"/>
  <c r="D15" i="1"/>
  <c r="B15" i="1"/>
  <c r="F14" i="1"/>
  <c r="D14" i="1"/>
  <c r="B14" i="1"/>
  <c r="F10" i="1"/>
  <c r="D10" i="1"/>
  <c r="B10" i="1"/>
  <c r="F9" i="1"/>
  <c r="D9" i="1"/>
  <c r="B9" i="1"/>
  <c r="F8" i="1"/>
  <c r="D8" i="1"/>
  <c r="B8" i="1"/>
</calcChain>
</file>

<file path=xl/sharedStrings.xml><?xml version="1.0" encoding="utf-8"?>
<sst xmlns="http://schemas.openxmlformats.org/spreadsheetml/2006/main" count="93" uniqueCount="40">
  <si>
    <t xml:space="preserve">All Things Gym - Russian Squat Masters Routine </t>
  </si>
  <si>
    <t>To edit this sheet Go to 'File' and choose 'Make a Copy' or 'Download as'</t>
  </si>
  <si>
    <t>(Weight x Reps x Sets)</t>
  </si>
  <si>
    <t>Squat</t>
  </si>
  <si>
    <t>Bench</t>
  </si>
  <si>
    <t>Deadlift</t>
  </si>
  <si>
    <t xml:space="preserve">Enter 1RM </t>
  </si>
  <si>
    <t>1RM</t>
  </si>
  <si>
    <t>Phase 1</t>
  </si>
  <si>
    <t>Week 1</t>
  </si>
  <si>
    <t>Phase 2</t>
  </si>
  <si>
    <t>Day 1</t>
  </si>
  <si>
    <t>Day 2</t>
  </si>
  <si>
    <t>Week 5</t>
  </si>
  <si>
    <t>Back Extension</t>
  </si>
  <si>
    <t>6x2</t>
  </si>
  <si>
    <t>6x3</t>
  </si>
  <si>
    <t>6x4</t>
  </si>
  <si>
    <t>Week 2</t>
  </si>
  <si>
    <t>Week 6</t>
  </si>
  <si>
    <t>6x 5x</t>
  </si>
  <si>
    <t>6x 6x</t>
  </si>
  <si>
    <t>Week 3</t>
  </si>
  <si>
    <t>Week 4</t>
  </si>
  <si>
    <t>Week 7</t>
  </si>
  <si>
    <t>Week 8</t>
  </si>
  <si>
    <t>-</t>
  </si>
  <si>
    <t>*Attempts in parenthesis are allowed extra PR attempts if the previous attempts were clearly submaximal.</t>
  </si>
  <si>
    <t>Hareket</t>
  </si>
  <si>
    <t xml:space="preserve">tekrarxset </t>
  </si>
  <si>
    <t>Hafta1</t>
  </si>
  <si>
    <t>Hafta2</t>
  </si>
  <si>
    <t>Hafta3</t>
  </si>
  <si>
    <t>Hafta4</t>
  </si>
  <si>
    <t>Hafta5</t>
  </si>
  <si>
    <t>Hafta6</t>
  </si>
  <si>
    <t>6 Haftalık Peak Programı</t>
  </si>
  <si>
    <t>Gün1</t>
  </si>
  <si>
    <t>Gün2</t>
  </si>
  <si>
    <t>Gün3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</si>
</sst>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4"/>
      <color rgb="FF000000"/>
      <name val="Arial"/>
    </font>
    <font>
      <sz val="14"/>
      <name val="Arial"/>
    </font>
    <font>
      <sz val="1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b/>
      <sz val="8"/>
      <color rgb="FF000000"/>
      <name val="Arial"/>
    </font>
    <font>
      <b/>
      <sz val="12"/>
      <color rgb="FFFFFFFF"/>
      <name val="Arial"/>
    </font>
    <font>
      <b/>
      <sz val="12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sz val="10"/>
      <name val="Arial"/>
    </font>
    <font>
      <sz val="10"/>
      <name val="Arial"/>
    </font>
    <font>
      <sz val="12"/>
      <color rgb="FF000000"/>
      <name val="Arial"/>
    </font>
    <font>
      <b/>
      <sz val="10"/>
      <color rgb="FFFFFF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9" fillId="4" borderId="7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0" fillId="6" borderId="3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7" fillId="8" borderId="8" xfId="0" applyFont="1" applyFill="1" applyBorder="1" applyAlignment="1">
      <alignment wrapText="1"/>
    </xf>
    <xf numFmtId="0" fontId="13" fillId="9" borderId="9" xfId="0" applyFont="1" applyFill="1" applyBorder="1" applyAlignment="1">
      <alignment wrapText="1"/>
    </xf>
    <xf numFmtId="0" fontId="13" fillId="9" borderId="10" xfId="0" applyFont="1" applyFill="1" applyBorder="1" applyAlignment="1">
      <alignment wrapText="1"/>
    </xf>
    <xf numFmtId="0" fontId="0" fillId="10" borderId="11" xfId="0" applyFont="1" applyFill="1" applyBorder="1" applyAlignment="1">
      <alignment wrapText="1"/>
    </xf>
    <xf numFmtId="0" fontId="14" fillId="8" borderId="2" xfId="0" applyFont="1" applyFill="1" applyBorder="1" applyAlignment="1">
      <alignment horizontal="left" wrapText="1"/>
    </xf>
    <xf numFmtId="0" fontId="3" fillId="9" borderId="0" xfId="0" applyFont="1" applyFill="1" applyAlignment="1">
      <alignment horizontal="left" wrapText="1"/>
    </xf>
    <xf numFmtId="0" fontId="3" fillId="9" borderId="6" xfId="0" applyFont="1" applyFill="1" applyBorder="1" applyAlignment="1">
      <alignment horizontal="left" wrapText="1"/>
    </xf>
    <xf numFmtId="0" fontId="0" fillId="10" borderId="12" xfId="0" applyFont="1" applyFill="1" applyBorder="1" applyAlignment="1">
      <alignment wrapText="1"/>
    </xf>
    <xf numFmtId="0" fontId="14" fillId="8" borderId="0" xfId="0" applyFont="1" applyFill="1" applyAlignment="1">
      <alignment horizontal="left" wrapText="1"/>
    </xf>
    <xf numFmtId="0" fontId="3" fillId="10" borderId="2" xfId="0" applyFont="1" applyFill="1" applyBorder="1" applyAlignment="1">
      <alignment wrapText="1"/>
    </xf>
    <xf numFmtId="0" fontId="0" fillId="10" borderId="13" xfId="0" applyFont="1" applyFill="1" applyBorder="1" applyAlignment="1">
      <alignment wrapText="1"/>
    </xf>
    <xf numFmtId="0" fontId="3" fillId="10" borderId="0" xfId="0" applyFont="1" applyFill="1" applyAlignment="1">
      <alignment horizontal="left" wrapText="1"/>
    </xf>
    <xf numFmtId="0" fontId="0" fillId="9" borderId="11" xfId="0" applyFont="1" applyFill="1" applyBorder="1" applyAlignment="1">
      <alignment wrapText="1"/>
    </xf>
    <xf numFmtId="0" fontId="3" fillId="10" borderId="6" xfId="0" applyFont="1" applyFill="1" applyBorder="1" applyAlignment="1">
      <alignment horizontal="left" wrapText="1"/>
    </xf>
    <xf numFmtId="0" fontId="0" fillId="9" borderId="12" xfId="0" applyFont="1" applyFill="1" applyBorder="1" applyAlignment="1">
      <alignment wrapText="1"/>
    </xf>
    <xf numFmtId="0" fontId="3" fillId="10" borderId="0" xfId="0" applyFont="1" applyFill="1" applyAlignment="1">
      <alignment wrapText="1"/>
    </xf>
    <xf numFmtId="0" fontId="0" fillId="9" borderId="13" xfId="0" applyFont="1" applyFill="1" applyBorder="1" applyAlignment="1">
      <alignment wrapText="1"/>
    </xf>
    <xf numFmtId="0" fontId="0" fillId="9" borderId="14" xfId="0" applyFont="1" applyFill="1" applyBorder="1" applyAlignment="1">
      <alignment wrapText="1"/>
    </xf>
    <xf numFmtId="0" fontId="0" fillId="9" borderId="15" xfId="0" applyFont="1" applyFill="1" applyBorder="1" applyAlignment="1">
      <alignment wrapText="1"/>
    </xf>
    <xf numFmtId="0" fontId="3" fillId="9" borderId="0" xfId="0" applyFont="1" applyFill="1" applyAlignment="1">
      <alignment wrapText="1"/>
    </xf>
    <xf numFmtId="0" fontId="0" fillId="9" borderId="16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9" borderId="2" xfId="0" applyFont="1" applyFill="1" applyBorder="1" applyAlignment="1">
      <alignment wrapText="1"/>
    </xf>
    <xf numFmtId="0" fontId="3" fillId="10" borderId="4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wrapText="1"/>
    </xf>
    <xf numFmtId="0" fontId="3" fillId="10" borderId="18" xfId="0" applyFont="1" applyFill="1" applyBorder="1" applyAlignment="1">
      <alignment horizontal="left" wrapText="1"/>
    </xf>
    <xf numFmtId="0" fontId="3" fillId="9" borderId="6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0" borderId="18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11" borderId="0" xfId="0" applyFont="1" applyFill="1" applyAlignment="1">
      <alignment wrapText="1"/>
    </xf>
    <xf numFmtId="0" fontId="8" fillId="7" borderId="2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8" fillId="7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1"/>
  <sheetViews>
    <sheetView tabSelected="1" topLeftCell="A2" workbookViewId="0">
      <selection activeCell="A2" sqref="A2:F2"/>
    </sheetView>
  </sheetViews>
  <sheetFormatPr defaultColWidth="17.28515625" defaultRowHeight="15.75" customHeight="1" x14ac:dyDescent="0.2"/>
  <cols>
    <col min="1" max="6" width="17.140625" customWidth="1"/>
  </cols>
  <sheetData>
    <row r="1" spans="1:6" ht="12.75" customHeight="1" x14ac:dyDescent="0.25">
      <c r="A1" s="49"/>
      <c r="B1" s="50"/>
      <c r="C1" s="50"/>
      <c r="D1" s="50"/>
      <c r="E1" s="50"/>
      <c r="F1" s="50"/>
    </row>
    <row r="2" spans="1:6" ht="12.75" customHeight="1" x14ac:dyDescent="0.2">
      <c r="A2" s="50" t="s">
        <v>36</v>
      </c>
      <c r="B2" s="50"/>
      <c r="C2" s="50"/>
      <c r="D2" s="50"/>
      <c r="E2" s="50"/>
      <c r="F2" s="50"/>
    </row>
    <row r="3" spans="1:6" ht="12.75" customHeight="1" x14ac:dyDescent="0.2">
      <c r="A3" s="4"/>
      <c r="B3" s="5"/>
      <c r="C3" s="5"/>
      <c r="D3" s="5"/>
      <c r="E3" s="5"/>
      <c r="F3" s="1"/>
    </row>
    <row r="4" spans="1:6" ht="12.75" customHeight="1" x14ac:dyDescent="0.25">
      <c r="A4" s="7"/>
      <c r="B4" s="9" t="s">
        <v>28</v>
      </c>
      <c r="C4" s="9" t="s">
        <v>3</v>
      </c>
      <c r="D4" s="9" t="s">
        <v>4</v>
      </c>
      <c r="E4" s="9" t="s">
        <v>5</v>
      </c>
      <c r="F4" s="11" t="s">
        <v>29</v>
      </c>
    </row>
    <row r="5" spans="1:6" ht="12.75" customHeight="1" x14ac:dyDescent="0.25">
      <c r="A5" s="13"/>
      <c r="B5" s="15" t="s">
        <v>7</v>
      </c>
      <c r="C5" s="17">
        <v>100</v>
      </c>
      <c r="D5" s="17">
        <v>100</v>
      </c>
      <c r="E5" s="17">
        <v>100</v>
      </c>
      <c r="F5" s="18"/>
    </row>
    <row r="6" spans="1:6" ht="12.75" customHeight="1" x14ac:dyDescent="0.2">
      <c r="A6" s="51"/>
      <c r="B6" s="52"/>
      <c r="C6" s="52"/>
      <c r="D6" s="52"/>
      <c r="E6" s="52"/>
      <c r="F6" s="52"/>
    </row>
    <row r="7" spans="1:6" ht="12.75" customHeight="1" x14ac:dyDescent="0.25">
      <c r="A7" s="20" t="s">
        <v>30</v>
      </c>
      <c r="B7" s="21" t="s">
        <v>37</v>
      </c>
      <c r="C7" s="21"/>
      <c r="D7" s="21" t="s">
        <v>38</v>
      </c>
      <c r="E7" s="21"/>
      <c r="F7" s="22" t="s">
        <v>39</v>
      </c>
    </row>
    <row r="8" spans="1:6" ht="12.75" customHeight="1" x14ac:dyDescent="0.2">
      <c r="A8" s="23" t="s">
        <v>3</v>
      </c>
      <c r="B8" s="27" t="str">
        <f>CONCATENATE(ROUND(($C$5*0.8),0),"x2 x6")</f>
        <v>80x2 x6</v>
      </c>
      <c r="C8" s="27"/>
      <c r="D8" s="27" t="str">
        <f>CONCATENATE(ROUND(($C$5*0.8),0),"x3 x6")</f>
        <v>80x3 x6</v>
      </c>
      <c r="E8" s="27"/>
      <c r="F8" s="30" t="str">
        <f>CONCATENATE(ROUND(($C$5*0.8),0),"x2 x6")</f>
        <v>80x2 x6</v>
      </c>
    </row>
    <row r="9" spans="1:6" ht="12.75" customHeight="1" x14ac:dyDescent="0.2">
      <c r="A9" s="32" t="s">
        <v>4</v>
      </c>
      <c r="B9" s="34" t="str">
        <f>CONCATENATE(ROUND(($D$5*0.8),0),"x3 x6")</f>
        <v>80x3 x6</v>
      </c>
      <c r="C9" s="34"/>
      <c r="D9" s="34" t="str">
        <f>CONCATENATE(ROUND(($D$5*0.8),0),"x2 x6")</f>
        <v>80x2 x6</v>
      </c>
      <c r="E9" s="34"/>
      <c r="F9" s="36" t="str">
        <f>CONCATENATE(ROUND(($D$5*0.8),0),"x4 x6")</f>
        <v>80x4 x6</v>
      </c>
    </row>
    <row r="10" spans="1:6" ht="12.75" customHeight="1" x14ac:dyDescent="0.2">
      <c r="A10" s="23" t="s">
        <v>5</v>
      </c>
      <c r="B10" s="27" t="str">
        <f>CONCATENATE(ROUND(($E$5*0.8),0),"x3 x6")</f>
        <v>80x3 x6</v>
      </c>
      <c r="C10" s="27"/>
      <c r="D10" s="27" t="str">
        <f>CONCATENATE(ROUND(($E$5*0.8),0),"x2 x6")</f>
        <v>80x2 x6</v>
      </c>
      <c r="E10" s="27"/>
      <c r="F10" s="30" t="str">
        <f>CONCATENATE(ROUND(($E$5*0.8),0),"x4 x6")</f>
        <v>80x4 x6</v>
      </c>
    </row>
    <row r="11" spans="1:6" ht="12.75" customHeight="1" x14ac:dyDescent="0.2">
      <c r="A11" s="37" t="s">
        <v>14</v>
      </c>
      <c r="B11" s="38" t="s">
        <v>15</v>
      </c>
      <c r="C11" s="38"/>
      <c r="D11" s="38" t="s">
        <v>16</v>
      </c>
      <c r="E11" s="38"/>
      <c r="F11" s="40" t="s">
        <v>17</v>
      </c>
    </row>
    <row r="12" spans="1:6" ht="12.75" customHeight="1" x14ac:dyDescent="0.2">
      <c r="A12" s="53"/>
      <c r="B12" s="54"/>
      <c r="C12" s="54"/>
      <c r="D12" s="54"/>
      <c r="E12" s="54"/>
      <c r="F12" s="54"/>
    </row>
    <row r="13" spans="1:6" ht="12.75" customHeight="1" x14ac:dyDescent="0.25">
      <c r="A13" s="20" t="s">
        <v>31</v>
      </c>
      <c r="B13" s="21" t="s">
        <v>37</v>
      </c>
      <c r="C13" s="21"/>
      <c r="D13" s="21" t="s">
        <v>38</v>
      </c>
      <c r="E13" s="21"/>
      <c r="F13" s="22" t="s">
        <v>39</v>
      </c>
    </row>
    <row r="14" spans="1:6" ht="12.75" customHeight="1" x14ac:dyDescent="0.2">
      <c r="A14" s="23" t="s">
        <v>3</v>
      </c>
      <c r="B14" s="27" t="str">
        <f>CONCATENATE(ROUND(($C$5*0.8),0),"x4 x6")</f>
        <v>80x4 x6</v>
      </c>
      <c r="C14" s="27"/>
      <c r="D14" s="27" t="str">
        <f>CONCATENATE(ROUND(($C$5*0.8),0),"x2 x6")</f>
        <v>80x2 x6</v>
      </c>
      <c r="E14" s="27"/>
      <c r="F14" s="30" t="str">
        <f>CONCATENATE(ROUND(($C$5*0.8),0),"x5 x6")</f>
        <v>80x5 x6</v>
      </c>
    </row>
    <row r="15" spans="1:6" ht="12.75" customHeight="1" x14ac:dyDescent="0.2">
      <c r="A15" s="32" t="s">
        <v>4</v>
      </c>
      <c r="B15" s="34" t="str">
        <f>CONCATENATE(ROUND(($D$5*0.8),0),"x2 x6")</f>
        <v>80x2 x6</v>
      </c>
      <c r="C15" s="34"/>
      <c r="D15" s="34" t="str">
        <f>CONCATENATE(ROUND(($D$5*0.8),0),"x5 x6")</f>
        <v>80x5 x6</v>
      </c>
      <c r="E15" s="34"/>
      <c r="F15" s="36" t="str">
        <f>CONCATENATE(ROUND(($D$5*0.8),0),"x2 x6")</f>
        <v>80x2 x6</v>
      </c>
    </row>
    <row r="16" spans="1:6" ht="12.75" customHeight="1" x14ac:dyDescent="0.2">
      <c r="A16" s="23" t="s">
        <v>5</v>
      </c>
      <c r="B16" s="27" t="str">
        <f>CONCATENATE(ROUND(($E$5*0.8),0),"x2 x6")</f>
        <v>80x2 x6</v>
      </c>
      <c r="C16" s="27"/>
      <c r="D16" s="27" t="str">
        <f>CONCATENATE(ROUND(($E$5*0.8),0),"x5 x6")</f>
        <v>80x5 x6</v>
      </c>
      <c r="E16" s="27"/>
      <c r="F16" s="30" t="str">
        <f>CONCATENATE(ROUND(($E$5*0.8),0),"x2 x6")</f>
        <v>80x2 x6</v>
      </c>
    </row>
    <row r="17" spans="1:6" ht="12.75" customHeight="1" x14ac:dyDescent="0.2">
      <c r="A17" s="37" t="s">
        <v>14</v>
      </c>
      <c r="B17" s="38" t="s">
        <v>20</v>
      </c>
      <c r="C17" s="38"/>
      <c r="D17" s="38" t="s">
        <v>21</v>
      </c>
      <c r="E17" s="38"/>
      <c r="F17" s="40" t="str">
        <f>("+5kg x6 x2")</f>
        <v>+5kg x6 x2</v>
      </c>
    </row>
    <row r="18" spans="1:6" ht="12.75" customHeight="1" x14ac:dyDescent="0.2">
      <c r="A18" s="53"/>
      <c r="B18" s="54"/>
      <c r="C18" s="54"/>
      <c r="D18" s="54"/>
      <c r="E18" s="54"/>
      <c r="F18" s="54"/>
    </row>
    <row r="19" spans="1:6" ht="12.75" customHeight="1" x14ac:dyDescent="0.25">
      <c r="A19" s="20" t="s">
        <v>32</v>
      </c>
      <c r="B19" s="21" t="s">
        <v>37</v>
      </c>
      <c r="C19" s="21"/>
      <c r="D19" s="21" t="s">
        <v>38</v>
      </c>
      <c r="E19" s="21"/>
      <c r="F19" s="22" t="s">
        <v>39</v>
      </c>
    </row>
    <row r="20" spans="1:6" ht="12.75" customHeight="1" x14ac:dyDescent="0.2">
      <c r="A20" s="23" t="s">
        <v>3</v>
      </c>
      <c r="B20" s="27" t="str">
        <f>CONCATENATE(ROUND(($C$5*0.8),0),"x2 x6")</f>
        <v>80x2 x6</v>
      </c>
      <c r="C20" s="27"/>
      <c r="D20" s="27" t="str">
        <f>CONCATENATE(ROUND(($C$5*0.8),0),"x6 x6")</f>
        <v>80x6 x6</v>
      </c>
      <c r="E20" s="27"/>
      <c r="F20" s="30" t="str">
        <f>CONCATENATE(ROUND(($C$5*0.8),0),"x2 x6")</f>
        <v>80x2 x6</v>
      </c>
    </row>
    <row r="21" spans="1:6" ht="12.75" customHeight="1" x14ac:dyDescent="0.2">
      <c r="A21" s="32" t="s">
        <v>4</v>
      </c>
      <c r="B21" s="34" t="str">
        <f>CONCATENATE(ROUND(($D$5*0.8),0),"x6 x6")</f>
        <v>80x6 x6</v>
      </c>
      <c r="C21" s="34"/>
      <c r="D21" s="34" t="str">
        <f>CONCATENATE(ROUND(($D$5*0.8),0),"x2 x6")</f>
        <v>80x2 x6</v>
      </c>
      <c r="E21" s="34"/>
      <c r="F21" s="36" t="str">
        <f>CONCATENATE(ROUND(($D$5*0.85),0),"x5 x5")</f>
        <v>85x5 x5</v>
      </c>
    </row>
    <row r="22" spans="1:6" ht="12.75" customHeight="1" x14ac:dyDescent="0.2">
      <c r="A22" s="23" t="s">
        <v>5</v>
      </c>
      <c r="B22" s="27" t="str">
        <f>CONCATENATE(ROUND(($E$5*0.8),0),"x6 x6")</f>
        <v>80x6 x6</v>
      </c>
      <c r="C22" s="27"/>
      <c r="D22" s="27" t="str">
        <f>CONCATENATE(ROUND(($E$5*0.8),0),"x2 x6")</f>
        <v>80x2 x6</v>
      </c>
      <c r="E22" s="27"/>
      <c r="F22" s="30" t="str">
        <f>CONCATENATE(ROUND(($E$5*0.85),0),"x5 x5")</f>
        <v>85x5 x5</v>
      </c>
    </row>
    <row r="23" spans="1:6" ht="12.75" customHeight="1" x14ac:dyDescent="0.2">
      <c r="A23" s="37" t="s">
        <v>14</v>
      </c>
      <c r="B23" s="38" t="str">
        <f>("+5kg x6 x3")</f>
        <v>+5kg x6 x3</v>
      </c>
      <c r="C23" s="38"/>
      <c r="D23" s="38" t="str">
        <f>("+5kg x6 x4")</f>
        <v>+5kg x6 x4</v>
      </c>
      <c r="E23" s="38"/>
      <c r="F23" s="40" t="str">
        <f>("+5kg x6 x5")</f>
        <v>+5kg x6 x5</v>
      </c>
    </row>
    <row r="24" spans="1:6" ht="12.75" customHeight="1" x14ac:dyDescent="0.2">
      <c r="A24" s="53"/>
      <c r="B24" s="54"/>
      <c r="C24" s="54"/>
      <c r="D24" s="54"/>
      <c r="E24" s="54"/>
      <c r="F24" s="54"/>
    </row>
    <row r="25" spans="1:6" ht="12.75" customHeight="1" x14ac:dyDescent="0.25">
      <c r="A25" s="20" t="s">
        <v>33</v>
      </c>
      <c r="B25" s="21" t="s">
        <v>37</v>
      </c>
      <c r="C25" s="21"/>
      <c r="D25" s="21" t="s">
        <v>38</v>
      </c>
      <c r="E25" s="21"/>
      <c r="F25" s="22" t="s">
        <v>39</v>
      </c>
    </row>
    <row r="26" spans="1:6" ht="12.75" customHeight="1" x14ac:dyDescent="0.2">
      <c r="A26" s="23" t="s">
        <v>3</v>
      </c>
      <c r="B26" s="27" t="str">
        <f>CONCATENATE(ROUND(($C$5*0.85),0),"x5 x5")</f>
        <v>85x5 x5</v>
      </c>
      <c r="C26" s="27"/>
      <c r="D26" s="27" t="str">
        <f>CONCATENATE(ROUND(($C$5*0.8),0),"x2 x6")</f>
        <v>80x2 x6</v>
      </c>
      <c r="E26" s="27"/>
      <c r="F26" s="30" t="str">
        <f>CONCATENATE(ROUND(($C$5*0.9),0),"x4 x4")</f>
        <v>90x4 x4</v>
      </c>
    </row>
    <row r="27" spans="1:6" ht="12.75" customHeight="1" x14ac:dyDescent="0.2">
      <c r="A27" s="32" t="s">
        <v>4</v>
      </c>
      <c r="B27" s="34" t="str">
        <f>CONCATENATE(ROUND(($D$5*0.8),0),"x2 x6")</f>
        <v>80x2 x6</v>
      </c>
      <c r="C27" s="34"/>
      <c r="D27" s="34" t="str">
        <f>CONCATENATE(ROUND(($D$5*0.9),0),"x4 x4")</f>
        <v>90x4 x4</v>
      </c>
      <c r="E27" s="34"/>
      <c r="F27" s="36" t="str">
        <f>CONCATENATE(ROUND(($D$5*0.8),0),"x2 x6")</f>
        <v>80x2 x6</v>
      </c>
    </row>
    <row r="28" spans="1:6" ht="12.75" customHeight="1" x14ac:dyDescent="0.2">
      <c r="A28" s="23" t="s">
        <v>5</v>
      </c>
      <c r="B28" s="27" t="str">
        <f>CONCATENATE(ROUND(($E$5*0.8),0),"x2 x6")</f>
        <v>80x2 x6</v>
      </c>
      <c r="C28" s="27"/>
      <c r="D28" s="27" t="str">
        <f>CONCATENATE(ROUND(($E$5*0.9),0),"x4 x4")</f>
        <v>90x4 x4</v>
      </c>
      <c r="E28" s="27"/>
      <c r="F28" s="30" t="str">
        <f>CONCATENATE(ROUND(($E$5*0.8),0),"x2 x6")</f>
        <v>80x2 x6</v>
      </c>
    </row>
    <row r="29" spans="1:6" ht="12.75" customHeight="1" x14ac:dyDescent="0.2">
      <c r="A29" s="37" t="s">
        <v>14</v>
      </c>
      <c r="B29" s="38" t="str">
        <f>("+5kg x6 x6")</f>
        <v>+5kg x6 x6</v>
      </c>
      <c r="C29" s="38"/>
      <c r="D29" s="38" t="str">
        <f>("+10kg x6 x2")</f>
        <v>+10kg x6 x2</v>
      </c>
      <c r="E29" s="38"/>
      <c r="F29" s="40" t="str">
        <f>("+10kg x6 x3")</f>
        <v>+10kg x6 x3</v>
      </c>
    </row>
    <row r="30" spans="1:6" ht="12.75" customHeight="1" x14ac:dyDescent="0.2">
      <c r="A30" s="53"/>
      <c r="B30" s="54"/>
      <c r="C30" s="54"/>
      <c r="D30" s="54"/>
      <c r="E30" s="54"/>
      <c r="F30" s="54"/>
    </row>
    <row r="31" spans="1:6" ht="12.75" customHeight="1" x14ac:dyDescent="0.25">
      <c r="A31" s="20" t="s">
        <v>34</v>
      </c>
      <c r="B31" s="21" t="s">
        <v>37</v>
      </c>
      <c r="C31" s="21"/>
      <c r="D31" s="21" t="s">
        <v>38</v>
      </c>
      <c r="E31" s="21"/>
      <c r="F31" s="22" t="s">
        <v>39</v>
      </c>
    </row>
    <row r="32" spans="1:6" ht="12.75" customHeight="1" x14ac:dyDescent="0.2">
      <c r="A32" s="23" t="s">
        <v>3</v>
      </c>
      <c r="B32" s="27" t="str">
        <f>CONCATENATE(ROUND(($C$5*0.8),0),"x2 x6")</f>
        <v>80x2 x6</v>
      </c>
      <c r="C32" s="27"/>
      <c r="D32" s="27" t="str">
        <f>CONCATENATE(ROUND(($C$5*0.95),0),"x3 x3")</f>
        <v>95x3 x3</v>
      </c>
      <c r="E32" s="27"/>
      <c r="F32" s="30" t="str">
        <f>CONCATENATE(ROUND(($C$5*0.8),0),"x2 x6")</f>
        <v>80x2 x6</v>
      </c>
    </row>
    <row r="33" spans="1:6" ht="12.75" customHeight="1" x14ac:dyDescent="0.2">
      <c r="A33" s="32" t="s">
        <v>4</v>
      </c>
      <c r="B33" s="34" t="str">
        <f>CONCATENATE(ROUND(($D$5*0.95),0),"x3 x3")</f>
        <v>95x3 x3</v>
      </c>
      <c r="C33" s="34"/>
      <c r="D33" s="34" t="str">
        <f>CONCATENATE(ROUND(($D$5*0.8),0),"x2 x6")</f>
        <v>80x2 x6</v>
      </c>
      <c r="E33" s="34"/>
      <c r="F33" s="36" t="str">
        <f>CONCATENATE(ROUND(($D$5*1),0),"x2 x2")</f>
        <v>100x2 x2</v>
      </c>
    </row>
    <row r="34" spans="1:6" ht="12.75" customHeight="1" x14ac:dyDescent="0.2">
      <c r="A34" s="23" t="s">
        <v>5</v>
      </c>
      <c r="B34" s="27" t="str">
        <f>CONCATENATE(ROUND(($E$5*0.95),0),"x3 x3")</f>
        <v>95x3 x3</v>
      </c>
      <c r="C34" s="27"/>
      <c r="D34" s="27" t="str">
        <f>CONCATENATE(ROUND(($E$5*0.8),0),"x2 x6")</f>
        <v>80x2 x6</v>
      </c>
      <c r="E34" s="27"/>
      <c r="F34" s="30" t="str">
        <f>CONCATENATE(ROUND(($E$5*1),0),"x2 x2")</f>
        <v>100x2 x2</v>
      </c>
    </row>
    <row r="35" spans="1:6" ht="12.75" customHeight="1" x14ac:dyDescent="0.2">
      <c r="A35" s="37" t="s">
        <v>14</v>
      </c>
      <c r="B35" s="38" t="str">
        <f>("+10kg x6 x4")</f>
        <v>+10kg x6 x4</v>
      </c>
      <c r="C35" s="38"/>
      <c r="D35" s="38" t="str">
        <f>("+10kg x6 x5")</f>
        <v>+10kg x6 x5</v>
      </c>
      <c r="E35" s="38"/>
      <c r="F35" s="40" t="str">
        <f>("+10kg x6 x6")</f>
        <v>+10kg x6 x6</v>
      </c>
    </row>
    <row r="36" spans="1:6" ht="12.75" customHeight="1" x14ac:dyDescent="0.2">
      <c r="A36" s="53"/>
      <c r="B36" s="54"/>
      <c r="C36" s="54"/>
      <c r="D36" s="54"/>
      <c r="E36" s="54"/>
      <c r="F36" s="54"/>
    </row>
    <row r="37" spans="1:6" ht="12.75" customHeight="1" x14ac:dyDescent="0.25">
      <c r="A37" s="20" t="s">
        <v>35</v>
      </c>
      <c r="B37" s="21" t="s">
        <v>37</v>
      </c>
      <c r="C37" s="21"/>
      <c r="D37" s="21" t="s">
        <v>38</v>
      </c>
      <c r="E37" s="21"/>
      <c r="F37" s="22" t="s">
        <v>39</v>
      </c>
    </row>
    <row r="38" spans="1:6" ht="12.75" customHeight="1" x14ac:dyDescent="0.2">
      <c r="A38" s="23" t="s">
        <v>3</v>
      </c>
      <c r="B38" s="27" t="str">
        <f>CONCATENATE(ROUND(($C$5*1),0),"x2 x2")</f>
        <v>100x2 x2</v>
      </c>
      <c r="C38" s="27"/>
      <c r="D38" s="27" t="str">
        <f>CONCATENATE(ROUND(($C$5*0.8),0),"x2 x6")</f>
        <v>80x2 x6</v>
      </c>
      <c r="E38" s="27"/>
      <c r="F38" s="30" t="str">
        <f>CONCATENATE(ROUND(($C$5*1.1),0),"x1 or ",ROUND(($C$5*1.05),0),"x1")</f>
        <v>110x1 or 105x1</v>
      </c>
    </row>
    <row r="39" spans="1:6" ht="12.75" customHeight="1" x14ac:dyDescent="0.2">
      <c r="A39" s="32" t="s">
        <v>4</v>
      </c>
      <c r="B39" s="34" t="str">
        <f>CONCATENATE(ROUND(($D$5*0.8),0),"x2 x6")</f>
        <v>80x2 x6</v>
      </c>
      <c r="C39" s="34"/>
      <c r="D39" s="34" t="str">
        <f>CONCATENATE(ROUND(($D$5*1.1),0),"x1")</f>
        <v>110x1</v>
      </c>
      <c r="E39" s="34"/>
      <c r="F39" s="36" t="s">
        <v>26</v>
      </c>
    </row>
    <row r="40" spans="1:6" ht="12.75" customHeight="1" x14ac:dyDescent="0.2">
      <c r="A40" s="23" t="s">
        <v>5</v>
      </c>
      <c r="B40" s="27" t="str">
        <f>CONCATENATE(ROUND(($E$5*0.8),0),"x2 x6")</f>
        <v>80x2 x6</v>
      </c>
      <c r="C40" s="27"/>
      <c r="D40" s="27" t="str">
        <f>CONCATENATE(ROUND(($E$5*1.1),0),"x1")</f>
        <v>110x1</v>
      </c>
      <c r="E40" s="27"/>
      <c r="F40" s="30" t="s">
        <v>26</v>
      </c>
    </row>
    <row r="41" spans="1:6" ht="12.75" customHeight="1" x14ac:dyDescent="0.2">
      <c r="A41" s="37" t="s">
        <v>14</v>
      </c>
      <c r="B41" s="38" t="str">
        <f>("+12kg x6 x2")</f>
        <v>+12kg x6 x2</v>
      </c>
      <c r="C41" s="38"/>
      <c r="D41" s="38" t="str">
        <f>("+12kg x6 x3")</f>
        <v>+12kg x6 x3</v>
      </c>
      <c r="E41" s="38"/>
      <c r="F41" s="40" t="str">
        <f>("+12kg x6 x4")</f>
        <v>+12kg x6 x4</v>
      </c>
    </row>
  </sheetData>
  <mergeCells count="8">
    <mergeCell ref="A24:F24"/>
    <mergeCell ref="A30:F30"/>
    <mergeCell ref="A36:F36"/>
    <mergeCell ref="A1:F1"/>
    <mergeCell ref="A2:F2"/>
    <mergeCell ref="A6:F6"/>
    <mergeCell ref="A12:F12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8"/>
  <sheetViews>
    <sheetView workbookViewId="0"/>
  </sheetViews>
  <sheetFormatPr defaultColWidth="17.28515625" defaultRowHeight="15.75" customHeight="1" x14ac:dyDescent="0.2"/>
  <cols>
    <col min="1" max="1" width="10.42578125" customWidth="1"/>
    <col min="2" max="3" width="17.140625" customWidth="1"/>
    <col min="4" max="4" width="9.7109375" customWidth="1"/>
    <col min="5" max="5" width="11.140625" customWidth="1"/>
    <col min="6" max="7" width="17.140625" customWidth="1"/>
  </cols>
  <sheetData>
    <row r="1" spans="1:7" ht="12.75" customHeight="1" x14ac:dyDescent="0.25">
      <c r="A1" s="60" t="s">
        <v>0</v>
      </c>
      <c r="B1" s="50"/>
      <c r="C1" s="50"/>
      <c r="D1" s="50"/>
      <c r="E1" s="50"/>
      <c r="F1" s="2"/>
      <c r="G1" s="2"/>
    </row>
    <row r="2" spans="1:7" ht="12.75" customHeight="1" x14ac:dyDescent="0.2">
      <c r="A2" s="55" t="s">
        <v>1</v>
      </c>
      <c r="B2" s="50"/>
      <c r="C2" s="50"/>
      <c r="D2" s="50"/>
      <c r="E2" s="50"/>
      <c r="F2" s="2"/>
      <c r="G2" s="3"/>
    </row>
    <row r="3" spans="1:7" ht="12.75" customHeight="1" x14ac:dyDescent="0.2">
      <c r="A3" s="6" t="str">
        <f>HYPERLINK("http://www.allthingsgym.com/russian-squat-bench-press-deadlift-program-spreadsheet/","Notes on ATG")</f>
        <v>Notes on ATG</v>
      </c>
      <c r="B3" s="8" t="s">
        <v>2</v>
      </c>
      <c r="D3" s="3"/>
      <c r="E3" s="3"/>
      <c r="F3" s="3"/>
      <c r="G3" s="3"/>
    </row>
    <row r="4" spans="1:7" ht="12.75" customHeight="1" x14ac:dyDescent="0.2">
      <c r="D4" s="2"/>
      <c r="E4" s="2"/>
      <c r="F4" s="3"/>
      <c r="G4" s="3"/>
    </row>
    <row r="5" spans="1:7" ht="12.75" customHeight="1" x14ac:dyDescent="0.25">
      <c r="A5" s="10"/>
      <c r="B5" s="12" t="s">
        <v>6</v>
      </c>
      <c r="C5" s="14">
        <v>100</v>
      </c>
      <c r="D5" s="2"/>
      <c r="E5" s="16"/>
      <c r="F5" s="16"/>
      <c r="G5" s="16"/>
    </row>
    <row r="6" spans="1:7" ht="12.75" customHeight="1" x14ac:dyDescent="0.25">
      <c r="A6" s="57" t="s">
        <v>8</v>
      </c>
      <c r="B6" s="50"/>
      <c r="C6" s="58"/>
      <c r="D6" s="19"/>
      <c r="E6" s="59" t="s">
        <v>10</v>
      </c>
      <c r="F6" s="50"/>
      <c r="G6" s="58"/>
    </row>
    <row r="7" spans="1:7" ht="12.75" customHeight="1" x14ac:dyDescent="0.2">
      <c r="A7" s="24" t="s">
        <v>9</v>
      </c>
      <c r="B7" s="25" t="s">
        <v>11</v>
      </c>
      <c r="C7" s="26" t="s">
        <v>12</v>
      </c>
      <c r="D7" s="19"/>
      <c r="E7" s="28" t="s">
        <v>13</v>
      </c>
      <c r="F7" s="25" t="s">
        <v>11</v>
      </c>
      <c r="G7" s="26" t="s">
        <v>12</v>
      </c>
    </row>
    <row r="8" spans="1:7" ht="12.75" customHeight="1" x14ac:dyDescent="0.2">
      <c r="A8" s="29"/>
      <c r="B8" s="31" t="str">
        <f t="shared" ref="B8:C8" si="0">CONCATENATE(ROUND($C$5*0.6,0),"x3")</f>
        <v>60x3</v>
      </c>
      <c r="C8" s="33" t="str">
        <f t="shared" si="0"/>
        <v>60x3</v>
      </c>
      <c r="D8" s="19"/>
      <c r="E8" s="35"/>
      <c r="F8" s="31" t="str">
        <f t="shared" ref="F8:G8" si="1">CONCATENATE(ROUND($C$5*0.6,0),"x3")</f>
        <v>60x3</v>
      </c>
      <c r="G8" s="33" t="str">
        <f t="shared" si="1"/>
        <v>60x3</v>
      </c>
    </row>
    <row r="9" spans="1:7" ht="12.75" customHeight="1" x14ac:dyDescent="0.2">
      <c r="A9" s="29"/>
      <c r="B9" s="25" t="str">
        <f t="shared" ref="B9:C9" si="2">CONCATENATE(ROUND($C$5*0.7,0),"x2")</f>
        <v>70x2</v>
      </c>
      <c r="C9" s="26" t="str">
        <f t="shared" si="2"/>
        <v>70x2</v>
      </c>
      <c r="D9" s="19"/>
      <c r="E9" s="39"/>
      <c r="F9" s="25" t="str">
        <f t="shared" ref="F9:G9" si="3">CONCATENATE(ROUND($C$5*0.7,0),"x2")</f>
        <v>70x2</v>
      </c>
      <c r="G9" s="26" t="str">
        <f t="shared" si="3"/>
        <v>70x2</v>
      </c>
    </row>
    <row r="10" spans="1:7" ht="12.75" customHeight="1" x14ac:dyDescent="0.2">
      <c r="A10" s="29"/>
      <c r="B10" s="31" t="str">
        <f>CONCATENATE(ROUND($C$5*0.8,0),"x2 x6")</f>
        <v>80x2 x6</v>
      </c>
      <c r="C10" s="33" t="str">
        <f>CONCATENATE(ROUND($C$5*0.8,0),"x3 x6")</f>
        <v>80x3 x6</v>
      </c>
      <c r="D10" s="19"/>
      <c r="E10" s="35"/>
      <c r="F10" s="31" t="str">
        <f>CONCATENATE(ROUND($C$5*0.8,0),"x2 x6")</f>
        <v>80x2 x6</v>
      </c>
      <c r="G10" s="33" t="str">
        <f>CONCATENATE(ROUND($C$5*0.85,0),"x5 x5")</f>
        <v>85x5 x5</v>
      </c>
    </row>
    <row r="11" spans="1:7" ht="12.75" customHeight="1" x14ac:dyDescent="0.2">
      <c r="A11" s="41"/>
      <c r="B11" s="2"/>
      <c r="C11" s="19"/>
      <c r="D11" s="19"/>
      <c r="E11" s="2"/>
      <c r="F11" s="3"/>
      <c r="G11" s="19"/>
    </row>
    <row r="12" spans="1:7" ht="12.75" customHeight="1" x14ac:dyDescent="0.2">
      <c r="A12" s="24" t="s">
        <v>18</v>
      </c>
      <c r="B12" s="25" t="s">
        <v>11</v>
      </c>
      <c r="C12" s="26" t="s">
        <v>12</v>
      </c>
      <c r="D12" s="19"/>
      <c r="E12" s="28" t="s">
        <v>19</v>
      </c>
      <c r="F12" s="25" t="s">
        <v>11</v>
      </c>
      <c r="G12" s="26" t="s">
        <v>12</v>
      </c>
    </row>
    <row r="13" spans="1:7" ht="12.75" customHeight="1" x14ac:dyDescent="0.2">
      <c r="A13" s="29"/>
      <c r="B13" s="31" t="str">
        <f t="shared" ref="B13:C13" si="4">CONCATENATE(ROUND($C$5*0.6,0),"x3")</f>
        <v>60x3</v>
      </c>
      <c r="C13" s="33" t="str">
        <f t="shared" si="4"/>
        <v>60x3</v>
      </c>
      <c r="D13" s="19"/>
      <c r="E13" s="35"/>
      <c r="F13" s="31" t="str">
        <f t="shared" ref="F13:G13" si="5">CONCATENATE(ROUND($C$5*0.6,0),"x3")</f>
        <v>60x3</v>
      </c>
      <c r="G13" s="33" t="str">
        <f t="shared" si="5"/>
        <v>60x3</v>
      </c>
    </row>
    <row r="14" spans="1:7" ht="12.75" customHeight="1" x14ac:dyDescent="0.2">
      <c r="A14" s="42"/>
      <c r="B14" s="25" t="str">
        <f t="shared" ref="B14:C14" si="6">CONCATENATE(ROUND($C$5*0.7,0),"x2")</f>
        <v>70x2</v>
      </c>
      <c r="C14" s="26" t="str">
        <f t="shared" si="6"/>
        <v>70x2</v>
      </c>
      <c r="D14" s="19"/>
      <c r="E14" s="39"/>
      <c r="F14" s="25" t="str">
        <f t="shared" ref="F14:G14" si="7">CONCATENATE(ROUND($C$5*0.7,0),"x2")</f>
        <v>70x2</v>
      </c>
      <c r="G14" s="26" t="str">
        <f t="shared" si="7"/>
        <v>70x2</v>
      </c>
    </row>
    <row r="15" spans="1:7" ht="12.75" customHeight="1" x14ac:dyDescent="0.2">
      <c r="A15" s="29"/>
      <c r="B15" s="31" t="str">
        <f>CONCATENATE(ROUND($C$5*0.8,0),"x2 x6")</f>
        <v>80x2 x6</v>
      </c>
      <c r="C15" s="33" t="str">
        <f>CONCATENATE(ROUND($C$5*0.8,0),"x4 x6")</f>
        <v>80x4 x6</v>
      </c>
      <c r="D15" s="19"/>
      <c r="E15" s="35"/>
      <c r="F15" s="31" t="str">
        <f>CONCATENATE(ROUND($C$5*0.8,0),"x2 x6")</f>
        <v>80x2 x6</v>
      </c>
      <c r="G15" s="33" t="str">
        <f>CONCATENATE(ROUND($C$5*0.9,0),"x4 x4")</f>
        <v>90x4 x4</v>
      </c>
    </row>
    <row r="16" spans="1:7" ht="12.75" customHeight="1" x14ac:dyDescent="0.2">
      <c r="A16" s="41"/>
      <c r="B16" s="3"/>
      <c r="C16" s="19"/>
      <c r="D16" s="19"/>
      <c r="E16" s="2"/>
      <c r="F16" s="3"/>
      <c r="G16" s="19"/>
    </row>
    <row r="17" spans="1:7" ht="12.75" customHeight="1" x14ac:dyDescent="0.2">
      <c r="A17" s="24" t="s">
        <v>22</v>
      </c>
      <c r="B17" s="25" t="s">
        <v>11</v>
      </c>
      <c r="C17" s="26" t="s">
        <v>12</v>
      </c>
      <c r="D17" s="19"/>
      <c r="E17" s="28" t="s">
        <v>24</v>
      </c>
      <c r="F17" s="25" t="s">
        <v>11</v>
      </c>
      <c r="G17" s="26" t="s">
        <v>12</v>
      </c>
    </row>
    <row r="18" spans="1:7" ht="12.75" customHeight="1" x14ac:dyDescent="0.2">
      <c r="A18" s="29"/>
      <c r="B18" s="31" t="str">
        <f t="shared" ref="B18:C18" si="8">CONCATENATE(ROUND($C$5*0.6,0),"x3")</f>
        <v>60x3</v>
      </c>
      <c r="C18" s="33" t="str">
        <f t="shared" si="8"/>
        <v>60x3</v>
      </c>
      <c r="D18" s="19"/>
      <c r="E18" s="35"/>
      <c r="F18" s="31" t="str">
        <f t="shared" ref="F18:G18" si="9">CONCATENATE(ROUND($C$5*0.6,0),"x3")</f>
        <v>60x3</v>
      </c>
      <c r="G18" s="33" t="str">
        <f t="shared" si="9"/>
        <v>60x3</v>
      </c>
    </row>
    <row r="19" spans="1:7" ht="12.75" customHeight="1" x14ac:dyDescent="0.2">
      <c r="A19" s="42"/>
      <c r="B19" s="25" t="str">
        <f t="shared" ref="B19:C19" si="10">CONCATENATE(ROUND($C$5*0.7,0),"x2")</f>
        <v>70x2</v>
      </c>
      <c r="C19" s="26" t="str">
        <f t="shared" si="10"/>
        <v>70x2</v>
      </c>
      <c r="D19" s="19"/>
      <c r="E19" s="39"/>
      <c r="F19" s="25" t="str">
        <f t="shared" ref="F19:G19" si="11">CONCATENATE(ROUND($C$5*0.7,0),"x2")</f>
        <v>70x2</v>
      </c>
      <c r="G19" s="26" t="str">
        <f t="shared" si="11"/>
        <v>70x2</v>
      </c>
    </row>
    <row r="20" spans="1:7" ht="12.75" customHeight="1" x14ac:dyDescent="0.2">
      <c r="A20" s="29"/>
      <c r="B20" s="31" t="str">
        <f>CONCATENATE(ROUND($C$5*0.8,0),"x2 x6")</f>
        <v>80x2 x6</v>
      </c>
      <c r="C20" s="33" t="str">
        <f>CONCATENATE(ROUND($C$5*0.8,0),"x5 x6")</f>
        <v>80x5 x6</v>
      </c>
      <c r="D20" s="19"/>
      <c r="E20" s="35"/>
      <c r="F20" s="31" t="str">
        <f>CONCATENATE(ROUND($C$5*0.8,0),"x2 x6")</f>
        <v>80x2 x6</v>
      </c>
      <c r="G20" s="33" t="str">
        <f>CONCATENATE(ROUND($C$5*0.95,0),"x3 x3")</f>
        <v>95x3 x3</v>
      </c>
    </row>
    <row r="21" spans="1:7" ht="12.75" customHeight="1" x14ac:dyDescent="0.2">
      <c r="A21" s="41"/>
      <c r="B21" s="3"/>
      <c r="C21" s="19"/>
      <c r="D21" s="19"/>
      <c r="E21" s="2"/>
      <c r="F21" s="3"/>
      <c r="G21" s="19"/>
    </row>
    <row r="22" spans="1:7" ht="12.75" customHeight="1" x14ac:dyDescent="0.2">
      <c r="A22" s="24" t="s">
        <v>23</v>
      </c>
      <c r="B22" s="25" t="s">
        <v>11</v>
      </c>
      <c r="C22" s="26" t="s">
        <v>12</v>
      </c>
      <c r="D22" s="19"/>
      <c r="E22" s="28" t="s">
        <v>25</v>
      </c>
      <c r="F22" s="25" t="s">
        <v>11</v>
      </c>
      <c r="G22" s="26" t="s">
        <v>12</v>
      </c>
    </row>
    <row r="23" spans="1:7" ht="12.75" customHeight="1" x14ac:dyDescent="0.2">
      <c r="A23" s="29"/>
      <c r="B23" s="31" t="str">
        <f t="shared" ref="B23:C23" si="12">CONCATENATE(ROUND($C$5*0.6,0),"x3")</f>
        <v>60x3</v>
      </c>
      <c r="C23" s="33" t="str">
        <f t="shared" si="12"/>
        <v>60x3</v>
      </c>
      <c r="D23" s="19"/>
      <c r="E23" s="35"/>
      <c r="F23" s="31" t="str">
        <f t="shared" ref="F23:G23" si="13">CONCATENATE(ROUND($C$5*0.6,0),"x3")</f>
        <v>60x3</v>
      </c>
      <c r="G23" s="33" t="str">
        <f t="shared" si="13"/>
        <v>60x3</v>
      </c>
    </row>
    <row r="24" spans="1:7" ht="12.75" customHeight="1" x14ac:dyDescent="0.2">
      <c r="A24" s="42"/>
      <c r="B24" s="25" t="str">
        <f t="shared" ref="B24:C24" si="14">CONCATENATE(ROUND($C$5*0.7,0),"x2")</f>
        <v>70x2</v>
      </c>
      <c r="C24" s="26" t="str">
        <f t="shared" si="14"/>
        <v>70x2</v>
      </c>
      <c r="D24" s="19"/>
      <c r="E24" s="39"/>
      <c r="F24" s="25" t="str">
        <f t="shared" ref="F24:G24" si="15">CONCATENATE(ROUND($C$5*0.7,0),"x2")</f>
        <v>70x2</v>
      </c>
      <c r="G24" s="26" t="str">
        <f t="shared" si="15"/>
        <v>70x2</v>
      </c>
    </row>
    <row r="25" spans="1:7" ht="12.75" customHeight="1" x14ac:dyDescent="0.2">
      <c r="A25" s="43"/>
      <c r="B25" s="44" t="str">
        <f>CONCATENATE(ROUND($C$5*0.8,0),"x2 x6")</f>
        <v>80x2 x6</v>
      </c>
      <c r="C25" s="45" t="str">
        <f>CONCATENATE(ROUND($C$5*0.8,0),"x6 x6")</f>
        <v>80x6 x6</v>
      </c>
      <c r="D25" s="19"/>
      <c r="E25" s="35"/>
      <c r="F25" s="31" t="str">
        <f>CONCATENATE(ROUND($C$5*0.8,0),"x2 x6")</f>
        <v>80x2 x6</v>
      </c>
      <c r="G25" s="33" t="str">
        <f>CONCATENATE(ROUND($C$5*1,0),"x1")</f>
        <v>100x1</v>
      </c>
    </row>
    <row r="26" spans="1:7" ht="12.75" customHeight="1" x14ac:dyDescent="0.2">
      <c r="A26" s="2"/>
      <c r="B26" s="3"/>
      <c r="C26" s="3"/>
      <c r="D26" s="19"/>
      <c r="E26" s="39"/>
      <c r="F26" s="39"/>
      <c r="G26" s="46" t="str">
        <f>CONCATENATE("(",ROUND($C$5*1.05,0),"x1)*")</f>
        <v>(105x1)*</v>
      </c>
    </row>
    <row r="27" spans="1:7" ht="12.75" customHeight="1" x14ac:dyDescent="0.2">
      <c r="A27" s="2"/>
      <c r="B27" s="3"/>
      <c r="C27" s="3"/>
      <c r="D27" s="19"/>
      <c r="E27" s="47"/>
      <c r="F27" s="47"/>
      <c r="G27" s="48" t="str">
        <f>CONCATENATE("(",ROUND($C$5*1.1,0),"x1)*")</f>
        <v>(110x1)*</v>
      </c>
    </row>
    <row r="28" spans="1:7" ht="12.75" customHeight="1" x14ac:dyDescent="0.2">
      <c r="A28" s="56" t="s">
        <v>27</v>
      </c>
      <c r="B28" s="50"/>
      <c r="C28" s="50"/>
      <c r="D28" s="50"/>
      <c r="E28" s="50"/>
      <c r="F28" s="50"/>
      <c r="G28" s="3"/>
    </row>
  </sheetData>
  <mergeCells count="5">
    <mergeCell ref="A2:E2"/>
    <mergeCell ref="A28:F28"/>
    <mergeCell ref="A6:C6"/>
    <mergeCell ref="E6:G6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Standard RSR</vt:lpstr>
      <vt:lpstr>RSR 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 erkan kumit</dc:creator>
  <cp:lastModifiedBy>ZEKİ ÖZER 10</cp:lastModifiedBy>
  <dcterms:created xsi:type="dcterms:W3CDTF">2020-04-04T09:36:08Z</dcterms:created>
  <dcterms:modified xsi:type="dcterms:W3CDTF">2020-04-04T09:37:01Z</dcterms:modified>
</cp:coreProperties>
</file>