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EKİ ÖZER 10\Desktop\PROGRAMPL\orta düzey\"/>
    </mc:Choice>
  </mc:AlternateContent>
  <xr:revisionPtr revIDLastSave="0" documentId="8_{72954594-4155-4432-A3D1-B1AA90A4EE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bout" sheetId="1" r:id="rId1"/>
    <sheet name="Block 1" sheetId="2" r:id="rId2"/>
    <sheet name="Block 2" sheetId="3" r:id="rId3"/>
    <sheet name="Block 3" sheetId="4" r:id="rId4"/>
    <sheet name="Block 4" sheetId="5" r:id="rId5"/>
    <sheet name="Block 5" sheetId="6" r:id="rId6"/>
    <sheet name="Block 6" sheetId="7" r:id="rId7"/>
    <sheet name="Block 7" sheetId="8" r:id="rId8"/>
    <sheet name="Block 8" sheetId="9" r:id="rId9"/>
    <sheet name="Block 9" sheetId="10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77" i="10" l="1"/>
  <c r="Y77" i="10"/>
  <c r="P77" i="10"/>
  <c r="G77" i="10"/>
  <c r="C76" i="10"/>
  <c r="C74" i="10"/>
  <c r="AH72" i="10"/>
  <c r="Y72" i="10"/>
  <c r="P72" i="10"/>
  <c r="G72" i="10"/>
  <c r="U71" i="10"/>
  <c r="C71" i="10"/>
  <c r="U70" i="10"/>
  <c r="C70" i="10"/>
  <c r="U69" i="10"/>
  <c r="C69" i="10"/>
  <c r="AH67" i="10"/>
  <c r="Y67" i="10"/>
  <c r="P67" i="10"/>
  <c r="G67" i="10"/>
  <c r="AH58" i="10"/>
  <c r="Y58" i="10"/>
  <c r="P58" i="10"/>
  <c r="G58" i="10"/>
  <c r="C57" i="10"/>
  <c r="C55" i="10"/>
  <c r="B54" i="10"/>
  <c r="B73" i="10" s="1"/>
  <c r="AH53" i="10"/>
  <c r="Y53" i="10"/>
  <c r="T53" i="10"/>
  <c r="P53" i="10"/>
  <c r="G53" i="10"/>
  <c r="B53" i="10"/>
  <c r="U52" i="10"/>
  <c r="C52" i="10"/>
  <c r="U51" i="10"/>
  <c r="C51" i="10"/>
  <c r="U50" i="10"/>
  <c r="C50" i="10"/>
  <c r="T49" i="10"/>
  <c r="T68" i="10" s="1"/>
  <c r="AH48" i="10"/>
  <c r="AC48" i="10"/>
  <c r="Y48" i="10"/>
  <c r="P48" i="10"/>
  <c r="K48" i="10"/>
  <c r="G48" i="10"/>
  <c r="AI39" i="10"/>
  <c r="AH39" i="10"/>
  <c r="AC39" i="10"/>
  <c r="AC58" i="10" s="1"/>
  <c r="Y39" i="10"/>
  <c r="T39" i="10"/>
  <c r="P39" i="10"/>
  <c r="K39" i="10"/>
  <c r="K58" i="10" s="1"/>
  <c r="G39" i="10"/>
  <c r="B39" i="10"/>
  <c r="B58" i="10" s="1"/>
  <c r="B77" i="10" s="1"/>
  <c r="H77" i="10" s="1"/>
  <c r="U37" i="10"/>
  <c r="AC35" i="10"/>
  <c r="AC54" i="10" s="1"/>
  <c r="AC73" i="10" s="1"/>
  <c r="T35" i="10"/>
  <c r="T54" i="10" s="1"/>
  <c r="T73" i="10" s="1"/>
  <c r="K35" i="10"/>
  <c r="K54" i="10" s="1"/>
  <c r="K73" i="10" s="1"/>
  <c r="B35" i="10"/>
  <c r="AH34" i="10"/>
  <c r="AC34" i="10"/>
  <c r="AC53" i="10" s="1"/>
  <c r="Y34" i="10"/>
  <c r="T34" i="10"/>
  <c r="Z34" i="10" s="1"/>
  <c r="P34" i="10"/>
  <c r="K34" i="10"/>
  <c r="Q34" i="10" s="1"/>
  <c r="G34" i="10"/>
  <c r="B34" i="10"/>
  <c r="H34" i="10" s="1"/>
  <c r="U33" i="10"/>
  <c r="C33" i="10"/>
  <c r="U32" i="10"/>
  <c r="C32" i="10"/>
  <c r="U31" i="10"/>
  <c r="C31" i="10"/>
  <c r="AC30" i="10"/>
  <c r="AC49" i="10" s="1"/>
  <c r="AC68" i="10" s="1"/>
  <c r="T30" i="10"/>
  <c r="K30" i="10"/>
  <c r="K49" i="10" s="1"/>
  <c r="K68" i="10" s="1"/>
  <c r="B30" i="10"/>
  <c r="B49" i="10" s="1"/>
  <c r="B68" i="10" s="1"/>
  <c r="AH29" i="10"/>
  <c r="AC29" i="10"/>
  <c r="AI29" i="10" s="1"/>
  <c r="Y29" i="10"/>
  <c r="T29" i="10"/>
  <c r="Z29" i="10" s="1"/>
  <c r="P29" i="10"/>
  <c r="K29" i="10"/>
  <c r="G29" i="10"/>
  <c r="C5" i="10" s="1"/>
  <c r="B29" i="10"/>
  <c r="H29" i="10" s="1"/>
  <c r="AI20" i="10"/>
  <c r="AH20" i="10"/>
  <c r="Z20" i="10"/>
  <c r="Y20" i="10"/>
  <c r="Q20" i="10"/>
  <c r="P20" i="10"/>
  <c r="H20" i="10"/>
  <c r="G20" i="10"/>
  <c r="U18" i="10"/>
  <c r="U16" i="10"/>
  <c r="AI15" i="10"/>
  <c r="AH15" i="10"/>
  <c r="Z15" i="10"/>
  <c r="B6" i="10" s="1"/>
  <c r="Y15" i="10"/>
  <c r="Q15" i="10"/>
  <c r="P15" i="10"/>
  <c r="B5" i="10" s="1"/>
  <c r="H15" i="10"/>
  <c r="G15" i="10"/>
  <c r="U14" i="10"/>
  <c r="C14" i="10"/>
  <c r="U13" i="10"/>
  <c r="C13" i="10"/>
  <c r="U12" i="10"/>
  <c r="C12" i="10"/>
  <c r="U11" i="10"/>
  <c r="C11" i="10"/>
  <c r="AI10" i="10"/>
  <c r="AH10" i="10"/>
  <c r="Z10" i="10"/>
  <c r="Y10" i="10"/>
  <c r="U10" i="10"/>
  <c r="Q10" i="10"/>
  <c r="P10" i="10"/>
  <c r="H10" i="10"/>
  <c r="G10" i="10"/>
  <c r="C10" i="10"/>
  <c r="D5" i="10"/>
  <c r="J3" i="10"/>
  <c r="AD14" i="10" s="1"/>
  <c r="G3" i="10"/>
  <c r="C3" i="10"/>
  <c r="AD71" i="10" s="1"/>
  <c r="AI77" i="9"/>
  <c r="AH77" i="9"/>
  <c r="Z77" i="9"/>
  <c r="Y77" i="9"/>
  <c r="Q77" i="9"/>
  <c r="P77" i="9"/>
  <c r="H77" i="9"/>
  <c r="G77" i="9"/>
  <c r="L75" i="9"/>
  <c r="AH72" i="9"/>
  <c r="Y72" i="9"/>
  <c r="P72" i="9"/>
  <c r="G72" i="9"/>
  <c r="U71" i="9"/>
  <c r="AH67" i="9"/>
  <c r="Y67" i="9"/>
  <c r="P67" i="9"/>
  <c r="G67" i="9"/>
  <c r="AI58" i="9"/>
  <c r="AH58" i="9"/>
  <c r="Z58" i="9"/>
  <c r="Y58" i="9"/>
  <c r="Q58" i="9"/>
  <c r="P58" i="9"/>
  <c r="H58" i="9"/>
  <c r="G58" i="9"/>
  <c r="L57" i="9"/>
  <c r="C54" i="9"/>
  <c r="AH53" i="9"/>
  <c r="Y53" i="9"/>
  <c r="P53" i="9"/>
  <c r="G53" i="9"/>
  <c r="C53" i="9"/>
  <c r="U49" i="9"/>
  <c r="AH48" i="9"/>
  <c r="Y48" i="9"/>
  <c r="P48" i="9"/>
  <c r="G48" i="9"/>
  <c r="AI39" i="9"/>
  <c r="AH39" i="9"/>
  <c r="Z39" i="9"/>
  <c r="Y39" i="9"/>
  <c r="Q39" i="9"/>
  <c r="P39" i="9"/>
  <c r="H39" i="9"/>
  <c r="G39" i="9"/>
  <c r="L38" i="9"/>
  <c r="L36" i="9"/>
  <c r="AC35" i="9"/>
  <c r="AC54" i="9" s="1"/>
  <c r="AC73" i="9" s="1"/>
  <c r="U35" i="9"/>
  <c r="T35" i="9"/>
  <c r="T54" i="9" s="1"/>
  <c r="T73" i="9" s="1"/>
  <c r="K35" i="9"/>
  <c r="K54" i="9" s="1"/>
  <c r="K73" i="9" s="1"/>
  <c r="B35" i="9"/>
  <c r="B54" i="9" s="1"/>
  <c r="B73" i="9" s="1"/>
  <c r="AH34" i="9"/>
  <c r="AD34" i="9"/>
  <c r="AC34" i="9"/>
  <c r="AC53" i="9" s="1"/>
  <c r="Y34" i="9"/>
  <c r="T34" i="9"/>
  <c r="T53" i="9" s="1"/>
  <c r="P34" i="9"/>
  <c r="L34" i="9"/>
  <c r="K34" i="9"/>
  <c r="K53" i="9" s="1"/>
  <c r="G34" i="9"/>
  <c r="B34" i="9"/>
  <c r="B53" i="9" s="1"/>
  <c r="L33" i="9"/>
  <c r="L31" i="9"/>
  <c r="AC30" i="9"/>
  <c r="AC49" i="9" s="1"/>
  <c r="AC68" i="9" s="1"/>
  <c r="T30" i="9"/>
  <c r="T49" i="9" s="1"/>
  <c r="T68" i="9" s="1"/>
  <c r="K30" i="9"/>
  <c r="K49" i="9" s="1"/>
  <c r="K68" i="9" s="1"/>
  <c r="B30" i="9"/>
  <c r="B49" i="9" s="1"/>
  <c r="B68" i="9" s="1"/>
  <c r="AH29" i="9"/>
  <c r="AD29" i="9"/>
  <c r="AC29" i="9"/>
  <c r="AC48" i="9" s="1"/>
  <c r="Y29" i="9"/>
  <c r="T29" i="9"/>
  <c r="T48" i="9" s="1"/>
  <c r="P29" i="9"/>
  <c r="K29" i="9"/>
  <c r="K48" i="9" s="1"/>
  <c r="G29" i="9"/>
  <c r="C5" i="9" s="1"/>
  <c r="B29" i="9"/>
  <c r="B48" i="9" s="1"/>
  <c r="AI20" i="9"/>
  <c r="AH20" i="9"/>
  <c r="Z20" i="9"/>
  <c r="Y20" i="9"/>
  <c r="Q20" i="9"/>
  <c r="P20" i="9"/>
  <c r="H20" i="9"/>
  <c r="G20" i="9"/>
  <c r="L19" i="9"/>
  <c r="U18" i="9"/>
  <c r="C18" i="9"/>
  <c r="L17" i="9"/>
  <c r="U16" i="9"/>
  <c r="C16" i="9"/>
  <c r="AI15" i="9"/>
  <c r="AH15" i="9"/>
  <c r="Z15" i="9"/>
  <c r="Y15" i="9"/>
  <c r="U15" i="9"/>
  <c r="Q15" i="9"/>
  <c r="P15" i="9"/>
  <c r="H15" i="9"/>
  <c r="G15" i="9"/>
  <c r="L14" i="9"/>
  <c r="C14" i="9"/>
  <c r="L13" i="9"/>
  <c r="U12" i="9"/>
  <c r="L12" i="9"/>
  <c r="L11" i="9"/>
  <c r="AI10" i="9"/>
  <c r="AH10" i="9"/>
  <c r="AD10" i="9"/>
  <c r="Z10" i="9"/>
  <c r="Y10" i="9"/>
  <c r="Q10" i="9"/>
  <c r="P10" i="9"/>
  <c r="H10" i="9"/>
  <c r="B6" i="9" s="1"/>
  <c r="G10" i="9"/>
  <c r="C10" i="9"/>
  <c r="F5" i="9"/>
  <c r="D5" i="9"/>
  <c r="J3" i="9"/>
  <c r="AD14" i="9" s="1"/>
  <c r="G3" i="9"/>
  <c r="C3" i="9"/>
  <c r="AE80" i="8"/>
  <c r="AD80" i="8"/>
  <c r="W80" i="8"/>
  <c r="V80" i="8"/>
  <c r="O80" i="8"/>
  <c r="N80" i="8"/>
  <c r="G80" i="8"/>
  <c r="F80" i="8"/>
  <c r="AA79" i="8"/>
  <c r="AA78" i="8"/>
  <c r="AA77" i="8"/>
  <c r="AA76" i="8"/>
  <c r="AE75" i="8"/>
  <c r="AD75" i="8"/>
  <c r="W75" i="8"/>
  <c r="V75" i="8"/>
  <c r="O75" i="8"/>
  <c r="N75" i="8"/>
  <c r="K75" i="8"/>
  <c r="G75" i="8"/>
  <c r="F75" i="8"/>
  <c r="AA74" i="8"/>
  <c r="AA73" i="8"/>
  <c r="AA72" i="8"/>
  <c r="AA71" i="8"/>
  <c r="AE70" i="8"/>
  <c r="AD70" i="8"/>
  <c r="W70" i="8"/>
  <c r="V70" i="8"/>
  <c r="O70" i="8"/>
  <c r="N70" i="8"/>
  <c r="K70" i="8"/>
  <c r="G70" i="8"/>
  <c r="F70" i="8"/>
  <c r="AE60" i="8"/>
  <c r="AD60" i="8"/>
  <c r="W60" i="8"/>
  <c r="V60" i="8"/>
  <c r="O60" i="8"/>
  <c r="N60" i="8"/>
  <c r="G60" i="8"/>
  <c r="F60" i="8"/>
  <c r="K59" i="8"/>
  <c r="K58" i="8"/>
  <c r="AA57" i="8"/>
  <c r="K57" i="8"/>
  <c r="AA56" i="8"/>
  <c r="K56" i="8"/>
  <c r="AE55" i="8"/>
  <c r="AD55" i="8"/>
  <c r="AA55" i="8"/>
  <c r="W55" i="8"/>
  <c r="V55" i="8"/>
  <c r="O55" i="8"/>
  <c r="N55" i="8"/>
  <c r="K55" i="8"/>
  <c r="G55" i="8"/>
  <c r="F55" i="8"/>
  <c r="AA54" i="8"/>
  <c r="K54" i="8"/>
  <c r="AA53" i="8"/>
  <c r="K53" i="8"/>
  <c r="AA52" i="8"/>
  <c r="K52" i="8"/>
  <c r="AA51" i="8"/>
  <c r="K51" i="8"/>
  <c r="AE50" i="8"/>
  <c r="AD50" i="8"/>
  <c r="AA50" i="8"/>
  <c r="W50" i="8"/>
  <c r="V50" i="8"/>
  <c r="O50" i="8"/>
  <c r="D6" i="8" s="1"/>
  <c r="N50" i="8"/>
  <c r="K50" i="8"/>
  <c r="G50" i="8"/>
  <c r="F50" i="8"/>
  <c r="D5" i="8" s="1"/>
  <c r="AE40" i="8"/>
  <c r="AD40" i="8"/>
  <c r="W40" i="8"/>
  <c r="V40" i="8"/>
  <c r="O40" i="8"/>
  <c r="N40" i="8"/>
  <c r="G40" i="8"/>
  <c r="F40" i="8"/>
  <c r="AA39" i="8"/>
  <c r="K39" i="8"/>
  <c r="AA38" i="8"/>
  <c r="K38" i="8"/>
  <c r="AA37" i="8"/>
  <c r="K37" i="8"/>
  <c r="AA36" i="8"/>
  <c r="K36" i="8"/>
  <c r="AE35" i="8"/>
  <c r="AD35" i="8"/>
  <c r="AA35" i="8"/>
  <c r="W35" i="8"/>
  <c r="V35" i="8"/>
  <c r="O35" i="8"/>
  <c r="N35" i="8"/>
  <c r="K35" i="8"/>
  <c r="G35" i="8"/>
  <c r="F35" i="8"/>
  <c r="AA34" i="8"/>
  <c r="K34" i="8"/>
  <c r="AA33" i="8"/>
  <c r="K33" i="8"/>
  <c r="AA32" i="8"/>
  <c r="K32" i="8"/>
  <c r="AA31" i="8"/>
  <c r="K31" i="8"/>
  <c r="AE30" i="8"/>
  <c r="AD30" i="8"/>
  <c r="AA30" i="8"/>
  <c r="W30" i="8"/>
  <c r="V30" i="8"/>
  <c r="O30" i="8"/>
  <c r="C6" i="8" s="1"/>
  <c r="N30" i="8"/>
  <c r="K30" i="8"/>
  <c r="G30" i="8"/>
  <c r="F30" i="8"/>
  <c r="C5" i="8" s="1"/>
  <c r="AE20" i="8"/>
  <c r="AD20" i="8"/>
  <c r="W20" i="8"/>
  <c r="V20" i="8"/>
  <c r="O20" i="8"/>
  <c r="N20" i="8"/>
  <c r="G20" i="8"/>
  <c r="F20" i="8"/>
  <c r="AA19" i="8"/>
  <c r="K19" i="8"/>
  <c r="AA18" i="8"/>
  <c r="K18" i="8"/>
  <c r="AA17" i="8"/>
  <c r="K17" i="8"/>
  <c r="AA16" i="8"/>
  <c r="K16" i="8"/>
  <c r="AE15" i="8"/>
  <c r="AD15" i="8"/>
  <c r="AA15" i="8"/>
  <c r="W15" i="8"/>
  <c r="V15" i="8"/>
  <c r="O15" i="8"/>
  <c r="N15" i="8"/>
  <c r="K15" i="8"/>
  <c r="G15" i="8"/>
  <c r="F15" i="8"/>
  <c r="AA14" i="8"/>
  <c r="K14" i="8"/>
  <c r="AA13" i="8"/>
  <c r="K13" i="8"/>
  <c r="AA12" i="8"/>
  <c r="K12" i="8"/>
  <c r="AA11" i="8"/>
  <c r="K11" i="8"/>
  <c r="AE10" i="8"/>
  <c r="AD10" i="8"/>
  <c r="AA10" i="8"/>
  <c r="W10" i="8"/>
  <c r="V10" i="8"/>
  <c r="O10" i="8"/>
  <c r="N10" i="8"/>
  <c r="K10" i="8"/>
  <c r="G10" i="8"/>
  <c r="B6" i="8" s="1"/>
  <c r="F10" i="8"/>
  <c r="E6" i="8"/>
  <c r="E5" i="8"/>
  <c r="I3" i="8"/>
  <c r="F3" i="8"/>
  <c r="K79" i="8" s="1"/>
  <c r="C3" i="8"/>
  <c r="C83" i="7"/>
  <c r="C81" i="7"/>
  <c r="AD80" i="7"/>
  <c r="V80" i="7"/>
  <c r="N80" i="7"/>
  <c r="G80" i="7"/>
  <c r="F80" i="7"/>
  <c r="C79" i="7"/>
  <c r="K77" i="7"/>
  <c r="K76" i="7"/>
  <c r="AD75" i="7"/>
  <c r="V75" i="7"/>
  <c r="N75" i="7"/>
  <c r="F75" i="7"/>
  <c r="C75" i="7"/>
  <c r="G75" i="7" s="1"/>
  <c r="C74" i="7"/>
  <c r="C73" i="7"/>
  <c r="C72" i="7"/>
  <c r="C71" i="7"/>
  <c r="AD70" i="7"/>
  <c r="W70" i="7"/>
  <c r="V70" i="7"/>
  <c r="N70" i="7"/>
  <c r="G70" i="7"/>
  <c r="F70" i="7"/>
  <c r="S64" i="7"/>
  <c r="S63" i="7"/>
  <c r="S62" i="7"/>
  <c r="S61" i="7"/>
  <c r="AE60" i="7"/>
  <c r="AD60" i="7"/>
  <c r="V60" i="7"/>
  <c r="O60" i="7"/>
  <c r="N60" i="7"/>
  <c r="F60" i="7"/>
  <c r="C60" i="7"/>
  <c r="C59" i="7"/>
  <c r="C58" i="7"/>
  <c r="C57" i="7"/>
  <c r="C56" i="7"/>
  <c r="AE55" i="7"/>
  <c r="AD55" i="7"/>
  <c r="W55" i="7"/>
  <c r="V55" i="7"/>
  <c r="O55" i="7"/>
  <c r="N55" i="7"/>
  <c r="G55" i="7"/>
  <c r="F55" i="7"/>
  <c r="C55" i="7"/>
  <c r="C54" i="7"/>
  <c r="C53" i="7"/>
  <c r="C52" i="7"/>
  <c r="C51" i="7"/>
  <c r="AE50" i="7"/>
  <c r="AD50" i="7"/>
  <c r="W50" i="7"/>
  <c r="V50" i="7"/>
  <c r="O50" i="7"/>
  <c r="N50" i="7"/>
  <c r="G50" i="7"/>
  <c r="F50" i="7"/>
  <c r="C50" i="7"/>
  <c r="C44" i="7"/>
  <c r="C43" i="7"/>
  <c r="C42" i="7"/>
  <c r="C41" i="7"/>
  <c r="AD40" i="7"/>
  <c r="V40" i="7"/>
  <c r="S40" i="7"/>
  <c r="N40" i="7"/>
  <c r="F40" i="7"/>
  <c r="C40" i="7"/>
  <c r="C39" i="7"/>
  <c r="C38" i="7"/>
  <c r="C37" i="7"/>
  <c r="C36" i="7"/>
  <c r="AD35" i="7"/>
  <c r="W35" i="7"/>
  <c r="V35" i="7"/>
  <c r="N35" i="7"/>
  <c r="G35" i="7"/>
  <c r="F35" i="7"/>
  <c r="S34" i="7"/>
  <c r="S33" i="7"/>
  <c r="S32" i="7"/>
  <c r="S31" i="7"/>
  <c r="AE30" i="7"/>
  <c r="AD30" i="7"/>
  <c r="W30" i="7"/>
  <c r="V30" i="7"/>
  <c r="S30" i="7"/>
  <c r="O30" i="7"/>
  <c r="N30" i="7"/>
  <c r="G30" i="7"/>
  <c r="F30" i="7"/>
  <c r="S24" i="7"/>
  <c r="S23" i="7"/>
  <c r="S22" i="7"/>
  <c r="S21" i="7"/>
  <c r="AE20" i="7"/>
  <c r="AD20" i="7"/>
  <c r="V20" i="7"/>
  <c r="O20" i="7"/>
  <c r="N20" i="7"/>
  <c r="F20" i="7"/>
  <c r="C20" i="7"/>
  <c r="AA19" i="7"/>
  <c r="C19" i="7"/>
  <c r="AA18" i="7"/>
  <c r="C18" i="7"/>
  <c r="AA17" i="7"/>
  <c r="C17" i="7"/>
  <c r="AA16" i="7"/>
  <c r="C16" i="7"/>
  <c r="AE15" i="7"/>
  <c r="AD15" i="7"/>
  <c r="W15" i="7"/>
  <c r="V15" i="7"/>
  <c r="O15" i="7"/>
  <c r="N15" i="7"/>
  <c r="K15" i="7"/>
  <c r="G15" i="7"/>
  <c r="F15" i="7"/>
  <c r="C15" i="7"/>
  <c r="C14" i="7"/>
  <c r="C13" i="7"/>
  <c r="C12" i="7"/>
  <c r="C11" i="7"/>
  <c r="AE10" i="7"/>
  <c r="AD10" i="7"/>
  <c r="W10" i="7"/>
  <c r="V10" i="7"/>
  <c r="B5" i="7" s="1"/>
  <c r="O10" i="7"/>
  <c r="N10" i="7"/>
  <c r="G10" i="7"/>
  <c r="F10" i="7"/>
  <c r="C10" i="7"/>
  <c r="B6" i="7"/>
  <c r="E5" i="7"/>
  <c r="I3" i="7"/>
  <c r="K24" i="7" s="1"/>
  <c r="F3" i="7"/>
  <c r="C78" i="7" s="1"/>
  <c r="C3" i="7"/>
  <c r="S80" i="7" s="1"/>
  <c r="AE80" i="6"/>
  <c r="AD80" i="6"/>
  <c r="W80" i="6"/>
  <c r="V80" i="6"/>
  <c r="O80" i="6"/>
  <c r="N80" i="6"/>
  <c r="G80" i="6"/>
  <c r="F80" i="6"/>
  <c r="AD75" i="6"/>
  <c r="V75" i="6"/>
  <c r="N75" i="6"/>
  <c r="F75" i="6"/>
  <c r="AE70" i="6"/>
  <c r="AD70" i="6"/>
  <c r="W70" i="6"/>
  <c r="V70" i="6"/>
  <c r="O70" i="6"/>
  <c r="N70" i="6"/>
  <c r="G70" i="6"/>
  <c r="F70" i="6"/>
  <c r="AE60" i="6"/>
  <c r="AD60" i="6"/>
  <c r="W60" i="6"/>
  <c r="V60" i="6"/>
  <c r="O60" i="6"/>
  <c r="N60" i="6"/>
  <c r="G60" i="6"/>
  <c r="F60" i="6"/>
  <c r="AD55" i="6"/>
  <c r="V55" i="6"/>
  <c r="N55" i="6"/>
  <c r="F55" i="6"/>
  <c r="AE50" i="6"/>
  <c r="AD50" i="6"/>
  <c r="W50" i="6"/>
  <c r="V50" i="6"/>
  <c r="O50" i="6"/>
  <c r="N50" i="6"/>
  <c r="G50" i="6"/>
  <c r="F50" i="6"/>
  <c r="AE40" i="6"/>
  <c r="AD40" i="6"/>
  <c r="W40" i="6"/>
  <c r="V40" i="6"/>
  <c r="O40" i="6"/>
  <c r="N40" i="6"/>
  <c r="G40" i="6"/>
  <c r="F40" i="6"/>
  <c r="AD35" i="6"/>
  <c r="V35" i="6"/>
  <c r="N35" i="6"/>
  <c r="F35" i="6"/>
  <c r="AE30" i="6"/>
  <c r="AD30" i="6"/>
  <c r="W30" i="6"/>
  <c r="V30" i="6"/>
  <c r="O30" i="6"/>
  <c r="N30" i="6"/>
  <c r="G30" i="6"/>
  <c r="F30" i="6"/>
  <c r="AE20" i="6"/>
  <c r="AD20" i="6"/>
  <c r="W20" i="6"/>
  <c r="V20" i="6"/>
  <c r="O20" i="6"/>
  <c r="N20" i="6"/>
  <c r="G20" i="6"/>
  <c r="F20" i="6"/>
  <c r="AE15" i="6"/>
  <c r="AD15" i="6"/>
  <c r="W15" i="6"/>
  <c r="V15" i="6"/>
  <c r="O15" i="6"/>
  <c r="N15" i="6"/>
  <c r="G15" i="6"/>
  <c r="F15" i="6"/>
  <c r="AE10" i="6"/>
  <c r="AD10" i="6"/>
  <c r="W10" i="6"/>
  <c r="V10" i="6"/>
  <c r="O10" i="6"/>
  <c r="N10" i="6"/>
  <c r="G10" i="6"/>
  <c r="B6" i="6" s="1"/>
  <c r="F10" i="6"/>
  <c r="B5" i="6" s="1"/>
  <c r="E5" i="6"/>
  <c r="D5" i="6"/>
  <c r="C5" i="6"/>
  <c r="I3" i="6"/>
  <c r="AA83" i="6" s="1"/>
  <c r="F3" i="6"/>
  <c r="S79" i="6" s="1"/>
  <c r="C3" i="6"/>
  <c r="AE80" i="5"/>
  <c r="AD80" i="5"/>
  <c r="W80" i="5"/>
  <c r="V80" i="5"/>
  <c r="O80" i="5"/>
  <c r="N80" i="5"/>
  <c r="G80" i="5"/>
  <c r="F80" i="5"/>
  <c r="AE75" i="5"/>
  <c r="AD75" i="5"/>
  <c r="W75" i="5"/>
  <c r="V75" i="5"/>
  <c r="O75" i="5"/>
  <c r="N75" i="5"/>
  <c r="G75" i="5"/>
  <c r="F75" i="5"/>
  <c r="AE70" i="5"/>
  <c r="AD70" i="5"/>
  <c r="W70" i="5"/>
  <c r="V70" i="5"/>
  <c r="O70" i="5"/>
  <c r="N70" i="5"/>
  <c r="G70" i="5"/>
  <c r="F70" i="5"/>
  <c r="AE60" i="5"/>
  <c r="AD60" i="5"/>
  <c r="W60" i="5"/>
  <c r="V60" i="5"/>
  <c r="O60" i="5"/>
  <c r="N60" i="5"/>
  <c r="G60" i="5"/>
  <c r="F60" i="5"/>
  <c r="AE55" i="5"/>
  <c r="AD55" i="5"/>
  <c r="W55" i="5"/>
  <c r="V55" i="5"/>
  <c r="O55" i="5"/>
  <c r="N55" i="5"/>
  <c r="G55" i="5"/>
  <c r="F55" i="5"/>
  <c r="AE50" i="5"/>
  <c r="AD50" i="5"/>
  <c r="W50" i="5"/>
  <c r="V50" i="5"/>
  <c r="O50" i="5"/>
  <c r="N50" i="5"/>
  <c r="G50" i="5"/>
  <c r="F50" i="5"/>
  <c r="AE40" i="5"/>
  <c r="AD40" i="5"/>
  <c r="W40" i="5"/>
  <c r="V40" i="5"/>
  <c r="O40" i="5"/>
  <c r="N40" i="5"/>
  <c r="G40" i="5"/>
  <c r="F40" i="5"/>
  <c r="AE35" i="5"/>
  <c r="AD35" i="5"/>
  <c r="W35" i="5"/>
  <c r="V35" i="5"/>
  <c r="O35" i="5"/>
  <c r="N35" i="5"/>
  <c r="G35" i="5"/>
  <c r="F35" i="5"/>
  <c r="AE30" i="5"/>
  <c r="AD30" i="5"/>
  <c r="W30" i="5"/>
  <c r="V30" i="5"/>
  <c r="O30" i="5"/>
  <c r="N30" i="5"/>
  <c r="G30" i="5"/>
  <c r="F30" i="5"/>
  <c r="AE20" i="5"/>
  <c r="AD20" i="5"/>
  <c r="W20" i="5"/>
  <c r="V20" i="5"/>
  <c r="O20" i="5"/>
  <c r="N20" i="5"/>
  <c r="G20" i="5"/>
  <c r="F20" i="5"/>
  <c r="AE15" i="5"/>
  <c r="AD15" i="5"/>
  <c r="W15" i="5"/>
  <c r="V15" i="5"/>
  <c r="O15" i="5"/>
  <c r="N15" i="5"/>
  <c r="G15" i="5"/>
  <c r="F15" i="5"/>
  <c r="AE10" i="5"/>
  <c r="AD10" i="5"/>
  <c r="AA10" i="5"/>
  <c r="W10" i="5"/>
  <c r="V10" i="5"/>
  <c r="O10" i="5"/>
  <c r="N10" i="5"/>
  <c r="G10" i="5"/>
  <c r="B6" i="5" s="1"/>
  <c r="F10" i="5"/>
  <c r="B5" i="5" s="1"/>
  <c r="E6" i="5"/>
  <c r="D6" i="5"/>
  <c r="C6" i="5"/>
  <c r="E5" i="5"/>
  <c r="D5" i="5"/>
  <c r="C5" i="5"/>
  <c r="I3" i="5"/>
  <c r="AA84" i="5" s="1"/>
  <c r="F3" i="5"/>
  <c r="K80" i="5" s="1"/>
  <c r="C3" i="5"/>
  <c r="S84" i="5" s="1"/>
  <c r="AE83" i="4"/>
  <c r="AD83" i="4"/>
  <c r="W83" i="4"/>
  <c r="V83" i="4"/>
  <c r="O83" i="4"/>
  <c r="N83" i="4"/>
  <c r="G83" i="4"/>
  <c r="F83" i="4"/>
  <c r="AE78" i="4"/>
  <c r="AD78" i="4"/>
  <c r="W78" i="4"/>
  <c r="V78" i="4"/>
  <c r="O78" i="4"/>
  <c r="N78" i="4"/>
  <c r="G78" i="4"/>
  <c r="F78" i="4"/>
  <c r="AE73" i="4"/>
  <c r="AD73" i="4"/>
  <c r="W73" i="4"/>
  <c r="V73" i="4"/>
  <c r="O73" i="4"/>
  <c r="N73" i="4"/>
  <c r="G73" i="4"/>
  <c r="F73" i="4"/>
  <c r="W62" i="4"/>
  <c r="V62" i="4"/>
  <c r="O62" i="4"/>
  <c r="N62" i="4"/>
  <c r="G62" i="4"/>
  <c r="F62" i="4"/>
  <c r="W57" i="4"/>
  <c r="V57" i="4"/>
  <c r="O57" i="4"/>
  <c r="N57" i="4"/>
  <c r="G57" i="4"/>
  <c r="F57" i="4"/>
  <c r="W52" i="4"/>
  <c r="V52" i="4"/>
  <c r="O52" i="4"/>
  <c r="N52" i="4"/>
  <c r="G52" i="4"/>
  <c r="F52" i="4"/>
  <c r="AE41" i="4"/>
  <c r="AD41" i="4"/>
  <c r="W41" i="4"/>
  <c r="V41" i="4"/>
  <c r="O41" i="4"/>
  <c r="N41" i="4"/>
  <c r="G41" i="4"/>
  <c r="F41" i="4"/>
  <c r="AE36" i="4"/>
  <c r="AD36" i="4"/>
  <c r="W36" i="4"/>
  <c r="V36" i="4"/>
  <c r="O36" i="4"/>
  <c r="N36" i="4"/>
  <c r="G36" i="4"/>
  <c r="F36" i="4"/>
  <c r="AE31" i="4"/>
  <c r="AD31" i="4"/>
  <c r="W31" i="4"/>
  <c r="V31" i="4"/>
  <c r="O31" i="4"/>
  <c r="N31" i="4"/>
  <c r="G31" i="4"/>
  <c r="F31" i="4"/>
  <c r="S23" i="4"/>
  <c r="K23" i="4"/>
  <c r="C21" i="4"/>
  <c r="W20" i="4"/>
  <c r="V20" i="4"/>
  <c r="O20" i="4"/>
  <c r="N20" i="4"/>
  <c r="G20" i="4"/>
  <c r="F20" i="4"/>
  <c r="W15" i="4"/>
  <c r="V15" i="4"/>
  <c r="O15" i="4"/>
  <c r="N15" i="4"/>
  <c r="G15" i="4"/>
  <c r="F15" i="4"/>
  <c r="W10" i="4"/>
  <c r="V10" i="4"/>
  <c r="O10" i="4"/>
  <c r="N10" i="4"/>
  <c r="G10" i="4"/>
  <c r="B6" i="4" s="1"/>
  <c r="F10" i="4"/>
  <c r="B5" i="4" s="1"/>
  <c r="E6" i="4"/>
  <c r="D6" i="4"/>
  <c r="C6" i="4"/>
  <c r="E5" i="4"/>
  <c r="D5" i="4"/>
  <c r="C5" i="4"/>
  <c r="I3" i="4"/>
  <c r="F3" i="4"/>
  <c r="AA39" i="4" s="1"/>
  <c r="C3" i="4"/>
  <c r="C35" i="4" s="1"/>
  <c r="AE83" i="3"/>
  <c r="AD83" i="3"/>
  <c r="W83" i="3"/>
  <c r="V83" i="3"/>
  <c r="O83" i="3"/>
  <c r="N83" i="3"/>
  <c r="G83" i="3"/>
  <c r="F83" i="3"/>
  <c r="AE78" i="3"/>
  <c r="AD78" i="3"/>
  <c r="W78" i="3"/>
  <c r="V78" i="3"/>
  <c r="O78" i="3"/>
  <c r="N78" i="3"/>
  <c r="G78" i="3"/>
  <c r="F78" i="3"/>
  <c r="AE73" i="3"/>
  <c r="AD73" i="3"/>
  <c r="W73" i="3"/>
  <c r="V73" i="3"/>
  <c r="O73" i="3"/>
  <c r="N73" i="3"/>
  <c r="G73" i="3"/>
  <c r="F73" i="3"/>
  <c r="AE62" i="3"/>
  <c r="AD62" i="3"/>
  <c r="W62" i="3"/>
  <c r="V62" i="3"/>
  <c r="O62" i="3"/>
  <c r="N62" i="3"/>
  <c r="G62" i="3"/>
  <c r="F62" i="3"/>
  <c r="AE57" i="3"/>
  <c r="AD57" i="3"/>
  <c r="W57" i="3"/>
  <c r="V57" i="3"/>
  <c r="O57" i="3"/>
  <c r="N57" i="3"/>
  <c r="G57" i="3"/>
  <c r="F57" i="3"/>
  <c r="AE52" i="3"/>
  <c r="AD52" i="3"/>
  <c r="W52" i="3"/>
  <c r="V52" i="3"/>
  <c r="O52" i="3"/>
  <c r="N52" i="3"/>
  <c r="G52" i="3"/>
  <c r="F52" i="3"/>
  <c r="AE41" i="3"/>
  <c r="AD41" i="3"/>
  <c r="W41" i="3"/>
  <c r="V41" i="3"/>
  <c r="O41" i="3"/>
  <c r="N41" i="3"/>
  <c r="G41" i="3"/>
  <c r="F41" i="3"/>
  <c r="AE36" i="3"/>
  <c r="AD36" i="3"/>
  <c r="W36" i="3"/>
  <c r="V36" i="3"/>
  <c r="O36" i="3"/>
  <c r="N36" i="3"/>
  <c r="G36" i="3"/>
  <c r="F36" i="3"/>
  <c r="AE31" i="3"/>
  <c r="AD31" i="3"/>
  <c r="W31" i="3"/>
  <c r="V31" i="3"/>
  <c r="O31" i="3"/>
  <c r="N31" i="3"/>
  <c r="G31" i="3"/>
  <c r="F31" i="3"/>
  <c r="K24" i="3"/>
  <c r="K23" i="3"/>
  <c r="K22" i="3"/>
  <c r="K21" i="3"/>
  <c r="AE20" i="3"/>
  <c r="AD20" i="3"/>
  <c r="AA20" i="3"/>
  <c r="W20" i="3"/>
  <c r="V20" i="3"/>
  <c r="O20" i="3"/>
  <c r="N20" i="3"/>
  <c r="G20" i="3"/>
  <c r="F20" i="3"/>
  <c r="C20" i="3"/>
  <c r="K19" i="3"/>
  <c r="C19" i="3"/>
  <c r="K18" i="3"/>
  <c r="C18" i="3"/>
  <c r="K17" i="3"/>
  <c r="C17" i="3"/>
  <c r="K16" i="3"/>
  <c r="C16" i="3"/>
  <c r="AE15" i="3"/>
  <c r="AD15" i="3"/>
  <c r="AA15" i="3"/>
  <c r="W15" i="3"/>
  <c r="V15" i="3"/>
  <c r="O15" i="3"/>
  <c r="N15" i="3"/>
  <c r="G15" i="3"/>
  <c r="F15" i="3"/>
  <c r="C15" i="3"/>
  <c r="AE10" i="3"/>
  <c r="AD10" i="3"/>
  <c r="AA10" i="3"/>
  <c r="W10" i="3"/>
  <c r="V10" i="3"/>
  <c r="O10" i="3"/>
  <c r="N10" i="3"/>
  <c r="G10" i="3"/>
  <c r="F10" i="3"/>
  <c r="E6" i="3"/>
  <c r="D6" i="3"/>
  <c r="C6" i="3"/>
  <c r="B6" i="3"/>
  <c r="E5" i="3"/>
  <c r="D5" i="3"/>
  <c r="C5" i="3"/>
  <c r="B5" i="3"/>
  <c r="I3" i="3"/>
  <c r="AA83" i="3" s="1"/>
  <c r="F3" i="3"/>
  <c r="K87" i="3" s="1"/>
  <c r="C3" i="3"/>
  <c r="K77" i="3" s="1"/>
  <c r="W83" i="2"/>
  <c r="V83" i="2"/>
  <c r="O83" i="2"/>
  <c r="N83" i="2"/>
  <c r="G83" i="2"/>
  <c r="F83" i="2"/>
  <c r="W78" i="2"/>
  <c r="V78" i="2"/>
  <c r="O78" i="2"/>
  <c r="N78" i="2"/>
  <c r="G78" i="2"/>
  <c r="F78" i="2"/>
  <c r="W73" i="2"/>
  <c r="V73" i="2"/>
  <c r="O73" i="2"/>
  <c r="N73" i="2"/>
  <c r="G73" i="2"/>
  <c r="F73" i="2"/>
  <c r="W62" i="2"/>
  <c r="V62" i="2"/>
  <c r="O62" i="2"/>
  <c r="N62" i="2"/>
  <c r="G62" i="2"/>
  <c r="F62" i="2"/>
  <c r="W57" i="2"/>
  <c r="V57" i="2"/>
  <c r="O57" i="2"/>
  <c r="N57" i="2"/>
  <c r="G57" i="2"/>
  <c r="F57" i="2"/>
  <c r="W52" i="2"/>
  <c r="V52" i="2"/>
  <c r="O52" i="2"/>
  <c r="N52" i="2"/>
  <c r="G52" i="2"/>
  <c r="D6" i="2" s="1"/>
  <c r="F52" i="2"/>
  <c r="D5" i="2" s="1"/>
  <c r="S43" i="2"/>
  <c r="K42" i="2"/>
  <c r="W41" i="2"/>
  <c r="V41" i="2"/>
  <c r="S41" i="2"/>
  <c r="O41" i="2"/>
  <c r="N41" i="2"/>
  <c r="K41" i="2"/>
  <c r="G41" i="2"/>
  <c r="C6" i="2" s="1"/>
  <c r="F41" i="2"/>
  <c r="S40" i="2"/>
  <c r="K40" i="2"/>
  <c r="K39" i="2"/>
  <c r="C39" i="2"/>
  <c r="C38" i="2"/>
  <c r="S37" i="2"/>
  <c r="W36" i="2"/>
  <c r="V36" i="2"/>
  <c r="O36" i="2"/>
  <c r="N36" i="2"/>
  <c r="K36" i="2"/>
  <c r="G36" i="2"/>
  <c r="F36" i="2"/>
  <c r="C36" i="2"/>
  <c r="K34" i="2"/>
  <c r="K33" i="2"/>
  <c r="C33" i="2"/>
  <c r="C32" i="2"/>
  <c r="W31" i="2"/>
  <c r="V31" i="2"/>
  <c r="O31" i="2"/>
  <c r="N31" i="2"/>
  <c r="G31" i="2"/>
  <c r="F31" i="2"/>
  <c r="C5" i="2" s="1"/>
  <c r="C31" i="2"/>
  <c r="S23" i="2"/>
  <c r="S22" i="2"/>
  <c r="K22" i="2"/>
  <c r="K21" i="2"/>
  <c r="W20" i="2"/>
  <c r="V20" i="2"/>
  <c r="S20" i="2"/>
  <c r="O20" i="2"/>
  <c r="N20" i="2"/>
  <c r="G20" i="2"/>
  <c r="F20" i="2"/>
  <c r="K19" i="2"/>
  <c r="C19" i="2"/>
  <c r="C18" i="2"/>
  <c r="S17" i="2"/>
  <c r="S16" i="2"/>
  <c r="K16" i="2"/>
  <c r="W15" i="2"/>
  <c r="V15" i="2"/>
  <c r="S15" i="2"/>
  <c r="O15" i="2"/>
  <c r="N15" i="2"/>
  <c r="K15" i="2"/>
  <c r="G15" i="2"/>
  <c r="B6" i="2" s="1"/>
  <c r="F15" i="2"/>
  <c r="K14" i="2"/>
  <c r="K13" i="2"/>
  <c r="C13" i="2"/>
  <c r="C12" i="2"/>
  <c r="W10" i="2"/>
  <c r="V10" i="2"/>
  <c r="B5" i="2" s="1"/>
  <c r="O10" i="2"/>
  <c r="N10" i="2"/>
  <c r="K10" i="2"/>
  <c r="G10" i="2"/>
  <c r="F10" i="2"/>
  <c r="C10" i="2"/>
  <c r="E6" i="2"/>
  <c r="E5" i="2"/>
  <c r="I3" i="2"/>
  <c r="C84" i="2" s="1"/>
  <c r="F3" i="2"/>
  <c r="K85" i="2" s="1"/>
  <c r="C3" i="2"/>
  <c r="S86" i="2" s="1"/>
  <c r="A12" i="1"/>
  <c r="A11" i="1"/>
  <c r="A10" i="1"/>
  <c r="A9" i="1"/>
  <c r="A8" i="1"/>
  <c r="A7" i="1"/>
  <c r="A6" i="1"/>
  <c r="A5" i="1"/>
  <c r="A4" i="1"/>
  <c r="C11" i="2" l="1"/>
  <c r="K12" i="2"/>
  <c r="S13" i="2"/>
  <c r="C15" i="2"/>
  <c r="C17" i="2"/>
  <c r="K18" i="2"/>
  <c r="S19" i="2"/>
  <c r="K20" i="2"/>
  <c r="S21" i="2"/>
  <c r="C23" i="2"/>
  <c r="K24" i="2"/>
  <c r="S31" i="2"/>
  <c r="K32" i="2"/>
  <c r="S33" i="2"/>
  <c r="C35" i="2"/>
  <c r="C37" i="2"/>
  <c r="K38" i="2"/>
  <c r="S39" i="2"/>
  <c r="C41" i="2"/>
  <c r="C43" i="2"/>
  <c r="K44" i="2"/>
  <c r="S45" i="2"/>
  <c r="K52" i="2"/>
  <c r="S53" i="2"/>
  <c r="C55" i="2"/>
  <c r="K56" i="2"/>
  <c r="S57" i="2"/>
  <c r="K58" i="2"/>
  <c r="S59" i="2"/>
  <c r="C61" i="2"/>
  <c r="C63" i="2"/>
  <c r="K64" i="2"/>
  <c r="S65" i="2"/>
  <c r="C73" i="2"/>
  <c r="C75" i="2"/>
  <c r="K76" i="2"/>
  <c r="S77" i="2"/>
  <c r="K78" i="2"/>
  <c r="S79" i="2"/>
  <c r="C81" i="2"/>
  <c r="K82" i="2"/>
  <c r="S83" i="2"/>
  <c r="K84" i="2"/>
  <c r="S85" i="2"/>
  <c r="C87" i="2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7" i="4"/>
  <c r="S86" i="4"/>
  <c r="S85" i="4"/>
  <c r="S84" i="4"/>
  <c r="K66" i="4"/>
  <c r="C65" i="4"/>
  <c r="S63" i="4"/>
  <c r="K62" i="4"/>
  <c r="AA41" i="4"/>
  <c r="AA31" i="4"/>
  <c r="C24" i="4"/>
  <c r="S22" i="4"/>
  <c r="K21" i="4"/>
  <c r="S20" i="4"/>
  <c r="AA83" i="4"/>
  <c r="AA73" i="4"/>
  <c r="C66" i="4"/>
  <c r="S64" i="4"/>
  <c r="K63" i="4"/>
  <c r="S62" i="4"/>
  <c r="C45" i="4"/>
  <c r="C44" i="4"/>
  <c r="C43" i="4"/>
  <c r="C42" i="4"/>
  <c r="C87" i="4"/>
  <c r="C86" i="4"/>
  <c r="C85" i="4"/>
  <c r="C84" i="4"/>
  <c r="S65" i="4"/>
  <c r="K64" i="4"/>
  <c r="C63" i="4"/>
  <c r="K78" i="4"/>
  <c r="S66" i="4"/>
  <c r="K65" i="4"/>
  <c r="C64" i="4"/>
  <c r="C62" i="4"/>
  <c r="S45" i="4"/>
  <c r="S44" i="4"/>
  <c r="S43" i="4"/>
  <c r="S42" i="4"/>
  <c r="S41" i="4"/>
  <c r="K24" i="4"/>
  <c r="C23" i="4"/>
  <c r="S21" i="4"/>
  <c r="K20" i="4"/>
  <c r="K10" i="4"/>
  <c r="S11" i="4"/>
  <c r="C13" i="4"/>
  <c r="K14" i="4"/>
  <c r="K17" i="4"/>
  <c r="C20" i="4"/>
  <c r="C22" i="4"/>
  <c r="S24" i="4"/>
  <c r="K31" i="4"/>
  <c r="AA32" i="4"/>
  <c r="AA34" i="4"/>
  <c r="AA38" i="4"/>
  <c r="AA40" i="4"/>
  <c r="K41" i="4"/>
  <c r="S10" i="2"/>
  <c r="K11" i="2"/>
  <c r="S12" i="2"/>
  <c r="C14" i="2"/>
  <c r="C16" i="2"/>
  <c r="K17" i="2"/>
  <c r="S18" i="2"/>
  <c r="C20" i="2"/>
  <c r="C22" i="2"/>
  <c r="K23" i="2"/>
  <c r="S24" i="2"/>
  <c r="K31" i="2"/>
  <c r="S32" i="2"/>
  <c r="C34" i="2"/>
  <c r="K35" i="2"/>
  <c r="S36" i="2"/>
  <c r="K37" i="2"/>
  <c r="S38" i="2"/>
  <c r="C40" i="2"/>
  <c r="C42" i="2"/>
  <c r="K43" i="2"/>
  <c r="S44" i="2"/>
  <c r="C52" i="2"/>
  <c r="C54" i="2"/>
  <c r="K55" i="2"/>
  <c r="S56" i="2"/>
  <c r="K57" i="2"/>
  <c r="S58" i="2"/>
  <c r="C60" i="2"/>
  <c r="K61" i="2"/>
  <c r="S62" i="2"/>
  <c r="K63" i="2"/>
  <c r="S64" i="2"/>
  <c r="C66" i="2"/>
  <c r="C74" i="2"/>
  <c r="K75" i="2"/>
  <c r="S76" i="2"/>
  <c r="C78" i="2"/>
  <c r="C80" i="2"/>
  <c r="K81" i="2"/>
  <c r="S82" i="2"/>
  <c r="K83" i="2"/>
  <c r="S84" i="2"/>
  <c r="C86" i="2"/>
  <c r="K87" i="2"/>
  <c r="K10" i="3"/>
  <c r="AA11" i="3"/>
  <c r="AA12" i="3"/>
  <c r="AA13" i="3"/>
  <c r="AA14" i="3"/>
  <c r="K15" i="3"/>
  <c r="AA16" i="3"/>
  <c r="AA17" i="3"/>
  <c r="AA18" i="3"/>
  <c r="AA19" i="3"/>
  <c r="K20" i="3"/>
  <c r="AA21" i="3"/>
  <c r="AA22" i="3"/>
  <c r="AA23" i="3"/>
  <c r="AA24" i="3"/>
  <c r="K31" i="3"/>
  <c r="AA32" i="3"/>
  <c r="AA33" i="3"/>
  <c r="AA34" i="3"/>
  <c r="AA35" i="3"/>
  <c r="K36" i="3"/>
  <c r="AA37" i="3"/>
  <c r="AA38" i="3"/>
  <c r="AA39" i="3"/>
  <c r="AA40" i="3"/>
  <c r="K41" i="3"/>
  <c r="AA42" i="3"/>
  <c r="AA43" i="3"/>
  <c r="AA44" i="3"/>
  <c r="AA45" i="3"/>
  <c r="K52" i="3"/>
  <c r="AA53" i="3"/>
  <c r="AA54" i="3"/>
  <c r="AA55" i="3"/>
  <c r="AA56" i="3"/>
  <c r="K57" i="3"/>
  <c r="AA58" i="3"/>
  <c r="AA59" i="3"/>
  <c r="AA60" i="3"/>
  <c r="AA61" i="3"/>
  <c r="K62" i="3"/>
  <c r="AA63" i="3"/>
  <c r="AA64" i="3"/>
  <c r="AA65" i="3"/>
  <c r="AA66" i="3"/>
  <c r="K73" i="3"/>
  <c r="AA74" i="3"/>
  <c r="AA75" i="3"/>
  <c r="AA76" i="3"/>
  <c r="AA77" i="3"/>
  <c r="K78" i="3"/>
  <c r="AA79" i="3"/>
  <c r="AA80" i="3"/>
  <c r="AA81" i="3"/>
  <c r="AA82" i="3"/>
  <c r="K83" i="3"/>
  <c r="AA84" i="3"/>
  <c r="AA85" i="3"/>
  <c r="AA86" i="3"/>
  <c r="AA87" i="3"/>
  <c r="C10" i="4"/>
  <c r="C12" i="4"/>
  <c r="K13" i="4"/>
  <c r="S14" i="4"/>
  <c r="S17" i="4"/>
  <c r="K22" i="4"/>
  <c r="C31" i="4"/>
  <c r="C33" i="4"/>
  <c r="C37" i="4"/>
  <c r="C39" i="4"/>
  <c r="C41" i="4"/>
  <c r="S11" i="2"/>
  <c r="C21" i="2"/>
  <c r="S35" i="2"/>
  <c r="C45" i="2"/>
  <c r="C53" i="2"/>
  <c r="K54" i="2"/>
  <c r="S55" i="2"/>
  <c r="C57" i="2"/>
  <c r="C59" i="2"/>
  <c r="K60" i="2"/>
  <c r="S61" i="2"/>
  <c r="K62" i="2"/>
  <c r="S63" i="2"/>
  <c r="C65" i="2"/>
  <c r="K66" i="2"/>
  <c r="S73" i="2"/>
  <c r="K74" i="2"/>
  <c r="S75" i="2"/>
  <c r="C77" i="2"/>
  <c r="C79" i="2"/>
  <c r="K80" i="2"/>
  <c r="S81" i="2"/>
  <c r="C83" i="2"/>
  <c r="C85" i="2"/>
  <c r="K86" i="2"/>
  <c r="S87" i="2"/>
  <c r="C10" i="3"/>
  <c r="C11" i="3"/>
  <c r="C12" i="3"/>
  <c r="C13" i="3"/>
  <c r="C14" i="3"/>
  <c r="C21" i="3"/>
  <c r="C22" i="3"/>
  <c r="C23" i="3"/>
  <c r="C24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S83" i="4"/>
  <c r="S77" i="4"/>
  <c r="S76" i="4"/>
  <c r="S75" i="4"/>
  <c r="S74" i="4"/>
  <c r="S73" i="4"/>
  <c r="S55" i="4"/>
  <c r="K54" i="4"/>
  <c r="C53" i="4"/>
  <c r="K35" i="4"/>
  <c r="K34" i="4"/>
  <c r="K33" i="4"/>
  <c r="K32" i="4"/>
  <c r="K77" i="4"/>
  <c r="K76" i="4"/>
  <c r="K75" i="4"/>
  <c r="K74" i="4"/>
  <c r="S56" i="4"/>
  <c r="K55" i="4"/>
  <c r="C54" i="4"/>
  <c r="C52" i="4"/>
  <c r="C83" i="4"/>
  <c r="C77" i="4"/>
  <c r="C76" i="4"/>
  <c r="C75" i="4"/>
  <c r="C74" i="4"/>
  <c r="C73" i="4"/>
  <c r="K56" i="4"/>
  <c r="C55" i="4"/>
  <c r="S53" i="4"/>
  <c r="AA45" i="4"/>
  <c r="AA44" i="4"/>
  <c r="AA43" i="4"/>
  <c r="AA42" i="4"/>
  <c r="AA87" i="4"/>
  <c r="AA86" i="4"/>
  <c r="AA85" i="4"/>
  <c r="AA84" i="4"/>
  <c r="C56" i="4"/>
  <c r="S54" i="4"/>
  <c r="K53" i="4"/>
  <c r="S52" i="4"/>
  <c r="S35" i="4"/>
  <c r="S34" i="4"/>
  <c r="S33" i="4"/>
  <c r="S32" i="4"/>
  <c r="S31" i="4"/>
  <c r="C11" i="4"/>
  <c r="K12" i="4"/>
  <c r="S13" i="4"/>
  <c r="C15" i="4"/>
  <c r="C16" i="4"/>
  <c r="S18" i="4"/>
  <c r="AA33" i="4"/>
  <c r="AA35" i="4"/>
  <c r="K36" i="4"/>
  <c r="AA37" i="4"/>
  <c r="S14" i="2"/>
  <c r="C24" i="2"/>
  <c r="S34" i="2"/>
  <c r="S42" i="2"/>
  <c r="C44" i="2"/>
  <c r="K45" i="2"/>
  <c r="S52" i="2"/>
  <c r="K53" i="2"/>
  <c r="S54" i="2"/>
  <c r="C56" i="2"/>
  <c r="C58" i="2"/>
  <c r="K59" i="2"/>
  <c r="S60" i="2"/>
  <c r="C62" i="2"/>
  <c r="C64" i="2"/>
  <c r="K65" i="2"/>
  <c r="S66" i="2"/>
  <c r="K73" i="2"/>
  <c r="S74" i="2"/>
  <c r="C76" i="2"/>
  <c r="K77" i="2"/>
  <c r="S78" i="2"/>
  <c r="K79" i="2"/>
  <c r="S80" i="2"/>
  <c r="C82" i="2"/>
  <c r="K11" i="3"/>
  <c r="K12" i="3"/>
  <c r="K13" i="3"/>
  <c r="K14" i="3"/>
  <c r="AA31" i="3"/>
  <c r="K32" i="3"/>
  <c r="K33" i="3"/>
  <c r="K34" i="3"/>
  <c r="K35" i="3"/>
  <c r="AA36" i="3"/>
  <c r="K37" i="3"/>
  <c r="K38" i="3"/>
  <c r="K39" i="3"/>
  <c r="K40" i="3"/>
  <c r="AA41" i="3"/>
  <c r="K42" i="3"/>
  <c r="K43" i="3"/>
  <c r="K44" i="3"/>
  <c r="K45" i="3"/>
  <c r="AA52" i="3"/>
  <c r="K53" i="3"/>
  <c r="K54" i="3"/>
  <c r="K55" i="3"/>
  <c r="K56" i="3"/>
  <c r="AA57" i="3"/>
  <c r="K58" i="3"/>
  <c r="K59" i="3"/>
  <c r="K60" i="3"/>
  <c r="K61" i="3"/>
  <c r="AA62" i="3"/>
  <c r="K63" i="3"/>
  <c r="K64" i="3"/>
  <c r="K65" i="3"/>
  <c r="K66" i="3"/>
  <c r="AA73" i="3"/>
  <c r="K74" i="3"/>
  <c r="K75" i="3"/>
  <c r="K76" i="3"/>
  <c r="AA78" i="3"/>
  <c r="K79" i="3"/>
  <c r="K80" i="3"/>
  <c r="K81" i="3"/>
  <c r="K82" i="3"/>
  <c r="K84" i="3"/>
  <c r="K85" i="3"/>
  <c r="K86" i="3"/>
  <c r="S82" i="4"/>
  <c r="S81" i="4"/>
  <c r="S80" i="4"/>
  <c r="S79" i="4"/>
  <c r="S78" i="4"/>
  <c r="S61" i="4"/>
  <c r="K60" i="4"/>
  <c r="C59" i="4"/>
  <c r="C57" i="4"/>
  <c r="K45" i="4"/>
  <c r="K44" i="4"/>
  <c r="K43" i="4"/>
  <c r="K42" i="4"/>
  <c r="K40" i="4"/>
  <c r="K39" i="4"/>
  <c r="K38" i="4"/>
  <c r="K37" i="4"/>
  <c r="AA36" i="4"/>
  <c r="K19" i="4"/>
  <c r="C18" i="4"/>
  <c r="S16" i="4"/>
  <c r="K15" i="4"/>
  <c r="K87" i="4"/>
  <c r="K86" i="4"/>
  <c r="K85" i="4"/>
  <c r="K84" i="4"/>
  <c r="K82" i="4"/>
  <c r="K81" i="4"/>
  <c r="K80" i="4"/>
  <c r="K79" i="4"/>
  <c r="AA78" i="4"/>
  <c r="K61" i="4"/>
  <c r="C60" i="4"/>
  <c r="S58" i="4"/>
  <c r="K57" i="4"/>
  <c r="C82" i="4"/>
  <c r="C81" i="4"/>
  <c r="C80" i="4"/>
  <c r="C79" i="4"/>
  <c r="C78" i="4"/>
  <c r="C61" i="4"/>
  <c r="S59" i="4"/>
  <c r="K58" i="4"/>
  <c r="S57" i="4"/>
  <c r="K52" i="4"/>
  <c r="K83" i="4"/>
  <c r="AA82" i="4"/>
  <c r="AA81" i="4"/>
  <c r="AA80" i="4"/>
  <c r="AA79" i="4"/>
  <c r="AA77" i="4"/>
  <c r="AA76" i="4"/>
  <c r="AA75" i="4"/>
  <c r="AA74" i="4"/>
  <c r="K73" i="4"/>
  <c r="S60" i="4"/>
  <c r="K59" i="4"/>
  <c r="C58" i="4"/>
  <c r="S40" i="4"/>
  <c r="S39" i="4"/>
  <c r="S38" i="4"/>
  <c r="S37" i="4"/>
  <c r="S36" i="4"/>
  <c r="S19" i="4"/>
  <c r="K18" i="4"/>
  <c r="C17" i="4"/>
  <c r="S10" i="4"/>
  <c r="K11" i="4"/>
  <c r="S12" i="4"/>
  <c r="C14" i="4"/>
  <c r="S15" i="4"/>
  <c r="K16" i="4"/>
  <c r="C19" i="4"/>
  <c r="C32" i="4"/>
  <c r="C34" i="4"/>
  <c r="C36" i="4"/>
  <c r="C38" i="4"/>
  <c r="C40" i="4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4" i="6"/>
  <c r="C83" i="6"/>
  <c r="C82" i="6"/>
  <c r="C81" i="6"/>
  <c r="C80" i="6"/>
  <c r="C74" i="6"/>
  <c r="C73" i="6"/>
  <c r="C72" i="6"/>
  <c r="C71" i="6"/>
  <c r="C70" i="6"/>
  <c r="C64" i="6"/>
  <c r="C63" i="6"/>
  <c r="C62" i="6"/>
  <c r="C61" i="6"/>
  <c r="C60" i="6"/>
  <c r="AA10" i="6"/>
  <c r="K11" i="6"/>
  <c r="K12" i="6"/>
  <c r="K13" i="6"/>
  <c r="K14" i="6"/>
  <c r="AA15" i="6"/>
  <c r="AA35" i="6" s="1"/>
  <c r="K16" i="6"/>
  <c r="K17" i="6"/>
  <c r="K18" i="6"/>
  <c r="K19" i="6"/>
  <c r="AA20" i="6"/>
  <c r="K21" i="6"/>
  <c r="K22" i="6"/>
  <c r="K23" i="6"/>
  <c r="K24" i="6"/>
  <c r="AA30" i="6"/>
  <c r="K31" i="6"/>
  <c r="K32" i="6"/>
  <c r="K33" i="6"/>
  <c r="K34" i="6"/>
  <c r="K36" i="6"/>
  <c r="K37" i="6"/>
  <c r="K38" i="6"/>
  <c r="K39" i="6"/>
  <c r="AA40" i="6"/>
  <c r="K41" i="6"/>
  <c r="K42" i="6"/>
  <c r="K43" i="6"/>
  <c r="K44" i="6"/>
  <c r="AA50" i="6"/>
  <c r="K51" i="6"/>
  <c r="K52" i="6"/>
  <c r="K53" i="6"/>
  <c r="K54" i="6"/>
  <c r="K56" i="6"/>
  <c r="K57" i="6"/>
  <c r="K58" i="6"/>
  <c r="S59" i="6"/>
  <c r="K60" i="6"/>
  <c r="S61" i="6"/>
  <c r="S63" i="6"/>
  <c r="S72" i="6"/>
  <c r="S74" i="6"/>
  <c r="S77" i="6"/>
  <c r="K80" i="6"/>
  <c r="S81" i="6"/>
  <c r="S83" i="6"/>
  <c r="AA12" i="7"/>
  <c r="AA14" i="7"/>
  <c r="AA20" i="7"/>
  <c r="C6" i="7"/>
  <c r="K11" i="5"/>
  <c r="K12" i="5"/>
  <c r="K13" i="5"/>
  <c r="K14" i="5"/>
  <c r="AA15" i="5"/>
  <c r="K16" i="5"/>
  <c r="K17" i="5"/>
  <c r="K18" i="5"/>
  <c r="K19" i="5"/>
  <c r="AA20" i="5"/>
  <c r="K21" i="5"/>
  <c r="K22" i="5"/>
  <c r="K23" i="5"/>
  <c r="K24" i="5"/>
  <c r="AA30" i="5"/>
  <c r="K31" i="5"/>
  <c r="K32" i="5"/>
  <c r="K33" i="5"/>
  <c r="K34" i="5"/>
  <c r="AA35" i="5"/>
  <c r="K36" i="5"/>
  <c r="K37" i="5"/>
  <c r="K38" i="5"/>
  <c r="K39" i="5"/>
  <c r="AA40" i="5"/>
  <c r="K41" i="5"/>
  <c r="K42" i="5"/>
  <c r="K43" i="5"/>
  <c r="K44" i="5"/>
  <c r="AA50" i="5"/>
  <c r="K51" i="5"/>
  <c r="K52" i="5"/>
  <c r="K53" i="5"/>
  <c r="K54" i="5"/>
  <c r="AA55" i="5"/>
  <c r="K56" i="5"/>
  <c r="K57" i="5"/>
  <c r="K58" i="5"/>
  <c r="K59" i="5"/>
  <c r="AA60" i="5"/>
  <c r="K61" i="5"/>
  <c r="K62" i="5"/>
  <c r="K63" i="5"/>
  <c r="K64" i="5"/>
  <c r="AA70" i="5"/>
  <c r="K71" i="5"/>
  <c r="K72" i="5"/>
  <c r="K73" i="5"/>
  <c r="K74" i="5"/>
  <c r="AA75" i="5"/>
  <c r="K76" i="5"/>
  <c r="K77" i="5"/>
  <c r="K78" i="5"/>
  <c r="K79" i="5"/>
  <c r="AA80" i="5"/>
  <c r="K81" i="5"/>
  <c r="K82" i="5"/>
  <c r="K83" i="5"/>
  <c r="K84" i="5"/>
  <c r="K79" i="6"/>
  <c r="K78" i="6"/>
  <c r="K77" i="6"/>
  <c r="K76" i="6"/>
  <c r="C79" i="6"/>
  <c r="C78" i="6"/>
  <c r="C77" i="6"/>
  <c r="C76" i="6"/>
  <c r="C59" i="6"/>
  <c r="S10" i="6"/>
  <c r="S11" i="6"/>
  <c r="S12" i="6"/>
  <c r="S13" i="6"/>
  <c r="S14" i="6"/>
  <c r="S15" i="6"/>
  <c r="S35" i="6" s="1"/>
  <c r="S16" i="6"/>
  <c r="S17" i="6"/>
  <c r="S18" i="6"/>
  <c r="S19" i="6"/>
  <c r="S20" i="6"/>
  <c r="S21" i="6"/>
  <c r="S22" i="6"/>
  <c r="S23" i="6"/>
  <c r="S24" i="6"/>
  <c r="S30" i="6"/>
  <c r="S31" i="6"/>
  <c r="S32" i="6"/>
  <c r="S33" i="6"/>
  <c r="S34" i="6"/>
  <c r="S36" i="6"/>
  <c r="S37" i="6"/>
  <c r="S38" i="6"/>
  <c r="S39" i="6"/>
  <c r="S40" i="6"/>
  <c r="S41" i="6"/>
  <c r="S42" i="6"/>
  <c r="S43" i="6"/>
  <c r="S44" i="6"/>
  <c r="S50" i="6"/>
  <c r="S51" i="6"/>
  <c r="S52" i="6"/>
  <c r="S53" i="6"/>
  <c r="S54" i="6"/>
  <c r="S56" i="6"/>
  <c r="S57" i="6"/>
  <c r="S58" i="6"/>
  <c r="AA59" i="6"/>
  <c r="AA61" i="6"/>
  <c r="AA63" i="6"/>
  <c r="S70" i="6"/>
  <c r="AA72" i="6"/>
  <c r="AA74" i="6"/>
  <c r="AA77" i="6"/>
  <c r="AA79" i="6"/>
  <c r="AA81" i="6"/>
  <c r="K22" i="7"/>
  <c r="D6" i="7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K84" i="6"/>
  <c r="K83" i="6"/>
  <c r="K82" i="6"/>
  <c r="K81" i="6"/>
  <c r="AA80" i="6"/>
  <c r="K74" i="6"/>
  <c r="K73" i="6"/>
  <c r="K72" i="6"/>
  <c r="K71" i="6"/>
  <c r="AA70" i="6"/>
  <c r="K64" i="6"/>
  <c r="K63" i="6"/>
  <c r="K62" i="6"/>
  <c r="K61" i="6"/>
  <c r="AA60" i="6"/>
  <c r="K10" i="6"/>
  <c r="AA11" i="6"/>
  <c r="AA12" i="6"/>
  <c r="AA13" i="6"/>
  <c r="AA14" i="6"/>
  <c r="K15" i="6"/>
  <c r="K35" i="6" s="1"/>
  <c r="AA16" i="6"/>
  <c r="AA17" i="6"/>
  <c r="AA18" i="6"/>
  <c r="AA19" i="6"/>
  <c r="K20" i="6"/>
  <c r="AA21" i="6"/>
  <c r="AA22" i="6"/>
  <c r="AA23" i="6"/>
  <c r="AA24" i="6"/>
  <c r="K30" i="6"/>
  <c r="AA31" i="6"/>
  <c r="AA32" i="6"/>
  <c r="AA33" i="6"/>
  <c r="AA34" i="6"/>
  <c r="AA36" i="6"/>
  <c r="AA37" i="6"/>
  <c r="AA38" i="6"/>
  <c r="AA39" i="6"/>
  <c r="K40" i="6"/>
  <c r="AA41" i="6"/>
  <c r="AA42" i="6"/>
  <c r="AA43" i="6"/>
  <c r="AA44" i="6"/>
  <c r="K50" i="6"/>
  <c r="AA51" i="6"/>
  <c r="AA52" i="6"/>
  <c r="AA53" i="6"/>
  <c r="AA54" i="6"/>
  <c r="AA56" i="6"/>
  <c r="AA57" i="6"/>
  <c r="AA58" i="6"/>
  <c r="S62" i="6"/>
  <c r="S64" i="6"/>
  <c r="K70" i="6"/>
  <c r="S71" i="6"/>
  <c r="S73" i="6"/>
  <c r="S76" i="6"/>
  <c r="S78" i="6"/>
  <c r="S82" i="6"/>
  <c r="S84" i="6"/>
  <c r="K84" i="7"/>
  <c r="K83" i="7"/>
  <c r="K82" i="7"/>
  <c r="K81" i="7"/>
  <c r="AA84" i="7"/>
  <c r="AA83" i="7"/>
  <c r="AA82" i="7"/>
  <c r="AA81" i="7"/>
  <c r="K80" i="7"/>
  <c r="AA74" i="7"/>
  <c r="AA73" i="7"/>
  <c r="AA72" i="7"/>
  <c r="AA71" i="7"/>
  <c r="S70" i="7"/>
  <c r="K64" i="7"/>
  <c r="K63" i="7"/>
  <c r="K62" i="7"/>
  <c r="K61" i="7"/>
  <c r="AA60" i="7"/>
  <c r="AA54" i="7"/>
  <c r="AA53" i="7"/>
  <c r="AA52" i="7"/>
  <c r="AA51" i="7"/>
  <c r="K50" i="7"/>
  <c r="AA44" i="7"/>
  <c r="AA43" i="7"/>
  <c r="AA42" i="7"/>
  <c r="AA41" i="7"/>
  <c r="K34" i="7"/>
  <c r="K33" i="7"/>
  <c r="K32" i="7"/>
  <c r="K31" i="7"/>
  <c r="K20" i="7"/>
  <c r="S74" i="7"/>
  <c r="S73" i="7"/>
  <c r="S72" i="7"/>
  <c r="S71" i="7"/>
  <c r="AA70" i="7"/>
  <c r="K60" i="7"/>
  <c r="AA40" i="7"/>
  <c r="K40" i="7"/>
  <c r="K30" i="7"/>
  <c r="AA24" i="7"/>
  <c r="AA23" i="7"/>
  <c r="AA22" i="7"/>
  <c r="AA21" i="7"/>
  <c r="K14" i="7"/>
  <c r="K13" i="7"/>
  <c r="K12" i="7"/>
  <c r="K11" i="7"/>
  <c r="AA10" i="7"/>
  <c r="K74" i="7"/>
  <c r="K73" i="7"/>
  <c r="K72" i="7"/>
  <c r="K71" i="7"/>
  <c r="K70" i="7"/>
  <c r="AA64" i="7"/>
  <c r="AA63" i="7"/>
  <c r="AA62" i="7"/>
  <c r="AA61" i="7"/>
  <c r="K54" i="7"/>
  <c r="K53" i="7"/>
  <c r="K52" i="7"/>
  <c r="K51" i="7"/>
  <c r="AA50" i="7"/>
  <c r="K44" i="7"/>
  <c r="K43" i="7"/>
  <c r="K42" i="7"/>
  <c r="K41" i="7"/>
  <c r="AA34" i="7"/>
  <c r="AA33" i="7"/>
  <c r="AA32" i="7"/>
  <c r="AA31" i="7"/>
  <c r="K10" i="7"/>
  <c r="AA11" i="7"/>
  <c r="AA13" i="7"/>
  <c r="K10" i="5"/>
  <c r="AA11" i="5"/>
  <c r="AA12" i="5"/>
  <c r="AA13" i="5"/>
  <c r="AA14" i="5"/>
  <c r="K15" i="5"/>
  <c r="AA16" i="5"/>
  <c r="AA17" i="5"/>
  <c r="AA18" i="5"/>
  <c r="AA19" i="5"/>
  <c r="K20" i="5"/>
  <c r="AA21" i="5"/>
  <c r="AA22" i="5"/>
  <c r="AA23" i="5"/>
  <c r="AA24" i="5"/>
  <c r="K30" i="5"/>
  <c r="AA31" i="5"/>
  <c r="AA32" i="5"/>
  <c r="AA33" i="5"/>
  <c r="AA34" i="5"/>
  <c r="K35" i="5"/>
  <c r="AA36" i="5"/>
  <c r="AA37" i="5"/>
  <c r="AA38" i="5"/>
  <c r="AA39" i="5"/>
  <c r="K40" i="5"/>
  <c r="AA41" i="5"/>
  <c r="AA42" i="5"/>
  <c r="AA43" i="5"/>
  <c r="AA44" i="5"/>
  <c r="K50" i="5"/>
  <c r="AA51" i="5"/>
  <c r="AA52" i="5"/>
  <c r="AA53" i="5"/>
  <c r="AA54" i="5"/>
  <c r="K55" i="5"/>
  <c r="AA56" i="5"/>
  <c r="AA57" i="5"/>
  <c r="AA58" i="5"/>
  <c r="AA59" i="5"/>
  <c r="K60" i="5"/>
  <c r="AA61" i="5"/>
  <c r="AA62" i="5"/>
  <c r="AA63" i="5"/>
  <c r="AA64" i="5"/>
  <c r="K70" i="5"/>
  <c r="AA71" i="5"/>
  <c r="AA72" i="5"/>
  <c r="AA73" i="5"/>
  <c r="AA74" i="5"/>
  <c r="K75" i="5"/>
  <c r="AA76" i="5"/>
  <c r="AA77" i="5"/>
  <c r="AA78" i="5"/>
  <c r="AA79" i="5"/>
  <c r="AA81" i="5"/>
  <c r="AA82" i="5"/>
  <c r="AA83" i="5"/>
  <c r="C10" i="6"/>
  <c r="C11" i="6"/>
  <c r="C12" i="6"/>
  <c r="C13" i="6"/>
  <c r="C14" i="6"/>
  <c r="C15" i="6"/>
  <c r="C35" i="6" s="1"/>
  <c r="C16" i="6"/>
  <c r="C17" i="6"/>
  <c r="C18" i="6"/>
  <c r="C19" i="6"/>
  <c r="C20" i="6"/>
  <c r="C21" i="6"/>
  <c r="C22" i="6"/>
  <c r="C23" i="6"/>
  <c r="C24" i="6"/>
  <c r="C30" i="6"/>
  <c r="C31" i="6"/>
  <c r="C32" i="6"/>
  <c r="C33" i="6"/>
  <c r="C34" i="6"/>
  <c r="C36" i="6"/>
  <c r="C37" i="6"/>
  <c r="C38" i="6"/>
  <c r="C39" i="6"/>
  <c r="C40" i="6"/>
  <c r="C41" i="6"/>
  <c r="C42" i="6"/>
  <c r="C43" i="6"/>
  <c r="C44" i="6"/>
  <c r="C50" i="6"/>
  <c r="C51" i="6"/>
  <c r="C52" i="6"/>
  <c r="C53" i="6"/>
  <c r="C54" i="6"/>
  <c r="C56" i="6"/>
  <c r="C57" i="6"/>
  <c r="C58" i="6"/>
  <c r="K59" i="6"/>
  <c r="S60" i="6"/>
  <c r="AA62" i="6"/>
  <c r="AA64" i="6"/>
  <c r="AA71" i="6"/>
  <c r="AA73" i="6"/>
  <c r="AA76" i="6"/>
  <c r="AA78" i="6"/>
  <c r="S80" i="6"/>
  <c r="AA82" i="6"/>
  <c r="AA84" i="6"/>
  <c r="K21" i="7"/>
  <c r="K23" i="7"/>
  <c r="C5" i="7"/>
  <c r="D5" i="7"/>
  <c r="C84" i="8"/>
  <c r="S82" i="8"/>
  <c r="S80" i="8"/>
  <c r="S63" i="8"/>
  <c r="S61" i="8"/>
  <c r="S84" i="8"/>
  <c r="C82" i="8"/>
  <c r="C80" i="8"/>
  <c r="C74" i="8"/>
  <c r="C73" i="8"/>
  <c r="C72" i="8"/>
  <c r="C71" i="8"/>
  <c r="C70" i="8"/>
  <c r="C63" i="8"/>
  <c r="C61" i="8"/>
  <c r="S54" i="8"/>
  <c r="S53" i="8"/>
  <c r="S52" i="8"/>
  <c r="S51" i="8"/>
  <c r="S50" i="8"/>
  <c r="C44" i="8"/>
  <c r="C42" i="8"/>
  <c r="C40" i="8"/>
  <c r="C34" i="8"/>
  <c r="C33" i="8"/>
  <c r="C32" i="8"/>
  <c r="C31" i="8"/>
  <c r="C30" i="8"/>
  <c r="C23" i="8"/>
  <c r="C21" i="8"/>
  <c r="S14" i="8"/>
  <c r="S13" i="8"/>
  <c r="S12" i="8"/>
  <c r="S11" i="8"/>
  <c r="S10" i="8"/>
  <c r="C83" i="8"/>
  <c r="C81" i="8"/>
  <c r="S74" i="8"/>
  <c r="S73" i="8"/>
  <c r="S72" i="8"/>
  <c r="S71" i="8"/>
  <c r="S70" i="8"/>
  <c r="C64" i="8"/>
  <c r="C62" i="8"/>
  <c r="C60" i="8"/>
  <c r="C54" i="8"/>
  <c r="C53" i="8"/>
  <c r="C52" i="8"/>
  <c r="C51" i="8"/>
  <c r="C50" i="8"/>
  <c r="C43" i="8"/>
  <c r="C41" i="8"/>
  <c r="S34" i="8"/>
  <c r="S33" i="8"/>
  <c r="S32" i="8"/>
  <c r="S31" i="8"/>
  <c r="S30" i="8"/>
  <c r="C24" i="8"/>
  <c r="C22" i="8"/>
  <c r="C20" i="8"/>
  <c r="C14" i="8"/>
  <c r="C13" i="8"/>
  <c r="C12" i="8"/>
  <c r="C11" i="8"/>
  <c r="C10" i="8"/>
  <c r="S21" i="8"/>
  <c r="S40" i="8"/>
  <c r="S44" i="8"/>
  <c r="S62" i="8"/>
  <c r="S81" i="8"/>
  <c r="K35" i="7"/>
  <c r="K36" i="7"/>
  <c r="K37" i="7"/>
  <c r="K38" i="7"/>
  <c r="K39" i="7"/>
  <c r="AA55" i="7"/>
  <c r="K56" i="7"/>
  <c r="K57" i="7"/>
  <c r="K58" i="7"/>
  <c r="K59" i="7"/>
  <c r="S60" i="7"/>
  <c r="AA75" i="7"/>
  <c r="S76" i="7"/>
  <c r="S77" i="7"/>
  <c r="S79" i="7"/>
  <c r="S81" i="7"/>
  <c r="S83" i="7"/>
  <c r="S22" i="8"/>
  <c r="S41" i="8"/>
  <c r="S64" i="8"/>
  <c r="S83" i="8"/>
  <c r="AA15" i="7"/>
  <c r="K16" i="7"/>
  <c r="K17" i="7"/>
  <c r="K18" i="7"/>
  <c r="K19" i="7"/>
  <c r="S20" i="7"/>
  <c r="C31" i="7"/>
  <c r="C32" i="7"/>
  <c r="C33" i="7"/>
  <c r="C34" i="7"/>
  <c r="C35" i="7"/>
  <c r="AA35" i="7"/>
  <c r="S36" i="7"/>
  <c r="S37" i="7"/>
  <c r="S38" i="7"/>
  <c r="S39" i="7"/>
  <c r="S41" i="7"/>
  <c r="S42" i="7"/>
  <c r="S43" i="7"/>
  <c r="S44" i="7"/>
  <c r="S50" i="7"/>
  <c r="S51" i="7"/>
  <c r="S52" i="7"/>
  <c r="S53" i="7"/>
  <c r="S54" i="7"/>
  <c r="S55" i="7"/>
  <c r="S56" i="7"/>
  <c r="S57" i="7"/>
  <c r="S58" i="7"/>
  <c r="S59" i="7"/>
  <c r="C61" i="7"/>
  <c r="C62" i="7"/>
  <c r="C63" i="7"/>
  <c r="C64" i="7"/>
  <c r="C70" i="7"/>
  <c r="S75" i="7"/>
  <c r="W75" i="7" s="1"/>
  <c r="AA76" i="7"/>
  <c r="C80" i="7"/>
  <c r="C82" i="7"/>
  <c r="C84" i="7"/>
  <c r="C79" i="8"/>
  <c r="C78" i="8"/>
  <c r="C77" i="8"/>
  <c r="C76" i="8"/>
  <c r="C75" i="8"/>
  <c r="S59" i="8"/>
  <c r="S58" i="8"/>
  <c r="S57" i="8"/>
  <c r="S56" i="8"/>
  <c r="S55" i="8"/>
  <c r="C39" i="8"/>
  <c r="C38" i="8"/>
  <c r="C37" i="8"/>
  <c r="C36" i="8"/>
  <c r="C35" i="8"/>
  <c r="S19" i="8"/>
  <c r="S18" i="8"/>
  <c r="S17" i="8"/>
  <c r="S16" i="8"/>
  <c r="S15" i="8"/>
  <c r="S79" i="8"/>
  <c r="S78" i="8"/>
  <c r="S77" i="8"/>
  <c r="S76" i="8"/>
  <c r="S75" i="8"/>
  <c r="C59" i="8"/>
  <c r="C58" i="8"/>
  <c r="C57" i="8"/>
  <c r="C56" i="8"/>
  <c r="C55" i="8"/>
  <c r="S39" i="8"/>
  <c r="S38" i="8"/>
  <c r="S37" i="8"/>
  <c r="S36" i="8"/>
  <c r="S35" i="8"/>
  <c r="C19" i="8"/>
  <c r="C18" i="8"/>
  <c r="C17" i="8"/>
  <c r="C16" i="8"/>
  <c r="C15" i="8"/>
  <c r="S23" i="8"/>
  <c r="S42" i="8"/>
  <c r="T67" i="9"/>
  <c r="Z67" i="9" s="1"/>
  <c r="Z48" i="9"/>
  <c r="T72" i="9"/>
  <c r="Z53" i="9"/>
  <c r="U53" i="9"/>
  <c r="K79" i="7"/>
  <c r="K78" i="7"/>
  <c r="AA79" i="7"/>
  <c r="AA78" i="7"/>
  <c r="AA77" i="7"/>
  <c r="S10" i="7"/>
  <c r="S11" i="7"/>
  <c r="S12" i="7"/>
  <c r="S13" i="7"/>
  <c r="S14" i="7"/>
  <c r="S15" i="7"/>
  <c r="S16" i="7"/>
  <c r="S17" i="7"/>
  <c r="S18" i="7"/>
  <c r="S19" i="7"/>
  <c r="C21" i="7"/>
  <c r="C22" i="7"/>
  <c r="C23" i="7"/>
  <c r="C24" i="7"/>
  <c r="C30" i="7"/>
  <c r="S35" i="7"/>
  <c r="AA36" i="7"/>
  <c r="AA37" i="7"/>
  <c r="AA38" i="7"/>
  <c r="AA39" i="7"/>
  <c r="K55" i="7"/>
  <c r="AA56" i="7"/>
  <c r="AA57" i="7"/>
  <c r="AA58" i="7"/>
  <c r="AA59" i="7"/>
  <c r="K75" i="7"/>
  <c r="O75" i="7" s="1"/>
  <c r="C76" i="7"/>
  <c r="C77" i="7"/>
  <c r="S78" i="7"/>
  <c r="S82" i="7"/>
  <c r="S84" i="7"/>
  <c r="B5" i="8"/>
  <c r="S20" i="8"/>
  <c r="S24" i="8"/>
  <c r="S43" i="8"/>
  <c r="S60" i="8"/>
  <c r="B5" i="9"/>
  <c r="U76" i="9"/>
  <c r="U75" i="9"/>
  <c r="U74" i="9"/>
  <c r="C76" i="9"/>
  <c r="C75" i="9"/>
  <c r="C74" i="9"/>
  <c r="AD76" i="9"/>
  <c r="AD74" i="9"/>
  <c r="L73" i="9"/>
  <c r="C57" i="9"/>
  <c r="C56" i="9"/>
  <c r="C55" i="9"/>
  <c r="C38" i="9"/>
  <c r="C37" i="9"/>
  <c r="C36" i="9"/>
  <c r="L76" i="9"/>
  <c r="L74" i="9"/>
  <c r="C73" i="9"/>
  <c r="AD57" i="9"/>
  <c r="AD56" i="9"/>
  <c r="AD55" i="9"/>
  <c r="AD54" i="9"/>
  <c r="L54" i="9"/>
  <c r="AD38" i="9"/>
  <c r="AD37" i="9"/>
  <c r="AD36" i="9"/>
  <c r="AD35" i="9"/>
  <c r="L35" i="9"/>
  <c r="AD19" i="9"/>
  <c r="AD18" i="9"/>
  <c r="AD17" i="9"/>
  <c r="AD16" i="9"/>
  <c r="L15" i="9"/>
  <c r="AD75" i="9"/>
  <c r="AD73" i="9"/>
  <c r="L72" i="9"/>
  <c r="U57" i="9"/>
  <c r="U56" i="9"/>
  <c r="U55" i="9"/>
  <c r="U38" i="9"/>
  <c r="U37" i="9"/>
  <c r="U36" i="9"/>
  <c r="C11" i="9"/>
  <c r="U13" i="9"/>
  <c r="C15" i="9"/>
  <c r="AD15" i="9"/>
  <c r="L16" i="9"/>
  <c r="U17" i="9"/>
  <c r="C19" i="9"/>
  <c r="C29" i="9"/>
  <c r="AC67" i="9"/>
  <c r="AI67" i="9" s="1"/>
  <c r="AI48" i="9"/>
  <c r="C30" i="9"/>
  <c r="U32" i="9"/>
  <c r="C34" i="9"/>
  <c r="AC72" i="9"/>
  <c r="AI72" i="9" s="1"/>
  <c r="AI53" i="9"/>
  <c r="C35" i="9"/>
  <c r="C48" i="9"/>
  <c r="U48" i="9"/>
  <c r="C49" i="9"/>
  <c r="L52" i="9"/>
  <c r="L56" i="9"/>
  <c r="L67" i="9"/>
  <c r="L70" i="9"/>
  <c r="U73" i="9"/>
  <c r="T58" i="10"/>
  <c r="Z39" i="10"/>
  <c r="H58" i="10"/>
  <c r="U10" i="9"/>
  <c r="U11" i="9"/>
  <c r="C13" i="9"/>
  <c r="C17" i="9"/>
  <c r="L18" i="9"/>
  <c r="U19" i="9"/>
  <c r="K67" i="9"/>
  <c r="Q67" i="9" s="1"/>
  <c r="Q48" i="9"/>
  <c r="U29" i="9"/>
  <c r="U31" i="9"/>
  <c r="U33" i="9"/>
  <c r="K72" i="9"/>
  <c r="Q72" i="9" s="1"/>
  <c r="Q53" i="9"/>
  <c r="U34" i="9"/>
  <c r="L37" i="9"/>
  <c r="L48" i="9"/>
  <c r="AD48" i="9"/>
  <c r="L50" i="9"/>
  <c r="U54" i="9"/>
  <c r="AI53" i="10"/>
  <c r="AC72" i="10"/>
  <c r="AI72" i="10" s="1"/>
  <c r="AI48" i="10"/>
  <c r="Z53" i="10"/>
  <c r="AC67" i="10"/>
  <c r="AI67" i="10" s="1"/>
  <c r="T72" i="10"/>
  <c r="Z72" i="10" s="1"/>
  <c r="AA58" i="8"/>
  <c r="AA59" i="8"/>
  <c r="AA70" i="8"/>
  <c r="K71" i="8"/>
  <c r="K72" i="8"/>
  <c r="K73" i="8"/>
  <c r="K74" i="8"/>
  <c r="AA75" i="8"/>
  <c r="K76" i="8"/>
  <c r="K77" i="8"/>
  <c r="K78" i="8"/>
  <c r="C71" i="9"/>
  <c r="C70" i="9"/>
  <c r="C69" i="9"/>
  <c r="L71" i="9"/>
  <c r="AD69" i="9"/>
  <c r="C68" i="9"/>
  <c r="C52" i="9"/>
  <c r="C51" i="9"/>
  <c r="C50" i="9"/>
  <c r="C33" i="9"/>
  <c r="C32" i="9"/>
  <c r="C31" i="9"/>
  <c r="AD70" i="9"/>
  <c r="U69" i="9"/>
  <c r="U68" i="9"/>
  <c r="AD52" i="9"/>
  <c r="AD51" i="9"/>
  <c r="AD50" i="9"/>
  <c r="AD49" i="9"/>
  <c r="L49" i="9"/>
  <c r="AD33" i="9"/>
  <c r="AD32" i="9"/>
  <c r="AD31" i="9"/>
  <c r="AD30" i="9"/>
  <c r="L30" i="9"/>
  <c r="AD71" i="9"/>
  <c r="U70" i="9"/>
  <c r="L69" i="9"/>
  <c r="L68" i="9"/>
  <c r="U52" i="9"/>
  <c r="U51" i="9"/>
  <c r="U50" i="9"/>
  <c r="C12" i="9"/>
  <c r="U14" i="9"/>
  <c r="B67" i="9"/>
  <c r="H67" i="9" s="1"/>
  <c r="H48" i="9"/>
  <c r="L29" i="9"/>
  <c r="U30" i="9"/>
  <c r="L32" i="9"/>
  <c r="B72" i="9"/>
  <c r="H72" i="9" s="1"/>
  <c r="H53" i="9"/>
  <c r="L51" i="9"/>
  <c r="L53" i="9"/>
  <c r="AD53" i="9"/>
  <c r="L55" i="9"/>
  <c r="AD68" i="9"/>
  <c r="Q48" i="10"/>
  <c r="H53" i="10"/>
  <c r="K67" i="10"/>
  <c r="Q67" i="10" s="1"/>
  <c r="B72" i="10"/>
  <c r="H72" i="10" s="1"/>
  <c r="AD76" i="10"/>
  <c r="AD75" i="10"/>
  <c r="AD74" i="10"/>
  <c r="AD73" i="10"/>
  <c r="L73" i="10"/>
  <c r="AD57" i="10"/>
  <c r="AD56" i="10"/>
  <c r="AD55" i="10"/>
  <c r="AD54" i="10"/>
  <c r="L54" i="10"/>
  <c r="AD38" i="10"/>
  <c r="AD37" i="10"/>
  <c r="AD36" i="10"/>
  <c r="AD35" i="10"/>
  <c r="L35" i="10"/>
  <c r="AD19" i="10"/>
  <c r="AD18" i="10"/>
  <c r="AD17" i="10"/>
  <c r="AD16" i="10"/>
  <c r="L15" i="10"/>
  <c r="L76" i="10"/>
  <c r="L75" i="10"/>
  <c r="L74" i="10"/>
  <c r="U73" i="10"/>
  <c r="C73" i="10"/>
  <c r="U72" i="10"/>
  <c r="C72" i="10"/>
  <c r="L57" i="10"/>
  <c r="L56" i="10"/>
  <c r="L55" i="10"/>
  <c r="U54" i="10"/>
  <c r="C54" i="10"/>
  <c r="AD53" i="10"/>
  <c r="U53" i="10"/>
  <c r="C53" i="10"/>
  <c r="L38" i="10"/>
  <c r="L37" i="10"/>
  <c r="L36" i="10"/>
  <c r="U35" i="10"/>
  <c r="C35" i="10"/>
  <c r="AD34" i="10"/>
  <c r="U34" i="10"/>
  <c r="L34" i="10"/>
  <c r="C34" i="10"/>
  <c r="L19" i="10"/>
  <c r="L18" i="10"/>
  <c r="L17" i="10"/>
  <c r="L16" i="10"/>
  <c r="AD15" i="10"/>
  <c r="C15" i="10"/>
  <c r="C17" i="10"/>
  <c r="C19" i="10"/>
  <c r="Q29" i="10"/>
  <c r="C36" i="10"/>
  <c r="C38" i="10"/>
  <c r="H39" i="10"/>
  <c r="C6" i="10" s="1"/>
  <c r="U55" i="10"/>
  <c r="U57" i="10"/>
  <c r="U74" i="10"/>
  <c r="U76" i="10"/>
  <c r="L10" i="9"/>
  <c r="AD11" i="9"/>
  <c r="AD12" i="9"/>
  <c r="AD13" i="9"/>
  <c r="H29" i="9"/>
  <c r="Q29" i="9"/>
  <c r="Z29" i="9"/>
  <c r="AI29" i="9"/>
  <c r="H34" i="9"/>
  <c r="Q34" i="9"/>
  <c r="Z34" i="9"/>
  <c r="AI34" i="9"/>
  <c r="U15" i="10"/>
  <c r="U17" i="10"/>
  <c r="U19" i="10"/>
  <c r="U36" i="10"/>
  <c r="U38" i="10"/>
  <c r="K77" i="10"/>
  <c r="Q77" i="10" s="1"/>
  <c r="Q58" i="10"/>
  <c r="B48" i="10"/>
  <c r="C48" i="10" s="1"/>
  <c r="T48" i="10"/>
  <c r="K53" i="10"/>
  <c r="C56" i="10"/>
  <c r="C75" i="10"/>
  <c r="C16" i="10"/>
  <c r="C18" i="10"/>
  <c r="AI34" i="10"/>
  <c r="C37" i="10"/>
  <c r="AI58" i="10"/>
  <c r="AC77" i="10"/>
  <c r="AI77" i="10" s="1"/>
  <c r="U56" i="10"/>
  <c r="F5" i="10"/>
  <c r="U75" i="10"/>
  <c r="AD10" i="10"/>
  <c r="L11" i="10"/>
  <c r="L12" i="10"/>
  <c r="L13" i="10"/>
  <c r="L14" i="10"/>
  <c r="C29" i="10"/>
  <c r="L29" i="10"/>
  <c r="U29" i="10"/>
  <c r="AD29" i="10"/>
  <c r="C30" i="10"/>
  <c r="U30" i="10"/>
  <c r="L31" i="10"/>
  <c r="L32" i="10"/>
  <c r="L33" i="10"/>
  <c r="Q39" i="10"/>
  <c r="L48" i="10"/>
  <c r="U48" i="10"/>
  <c r="AD48" i="10"/>
  <c r="C49" i="10"/>
  <c r="U49" i="10"/>
  <c r="L50" i="10"/>
  <c r="L51" i="10"/>
  <c r="L52" i="10"/>
  <c r="L67" i="10"/>
  <c r="AD67" i="10"/>
  <c r="C68" i="10"/>
  <c r="U68" i="10"/>
  <c r="L69" i="10"/>
  <c r="L70" i="10"/>
  <c r="L71" i="10"/>
  <c r="L10" i="10"/>
  <c r="AD11" i="10"/>
  <c r="AD12" i="10"/>
  <c r="AD13" i="10"/>
  <c r="L30" i="10"/>
  <c r="AD30" i="10"/>
  <c r="AD31" i="10"/>
  <c r="AD32" i="10"/>
  <c r="AD33" i="10"/>
  <c r="L49" i="10"/>
  <c r="AD49" i="10"/>
  <c r="AD50" i="10"/>
  <c r="AD51" i="10"/>
  <c r="AD52" i="10"/>
  <c r="L68" i="10"/>
  <c r="AD68" i="10"/>
  <c r="AD69" i="10"/>
  <c r="AD70" i="10"/>
  <c r="AD72" i="10" l="1"/>
  <c r="D6" i="9"/>
  <c r="E6" i="7"/>
  <c r="U67" i="9"/>
  <c r="C55" i="6"/>
  <c r="G35" i="6"/>
  <c r="K55" i="6"/>
  <c r="O35" i="6"/>
  <c r="C67" i="9"/>
  <c r="C72" i="9"/>
  <c r="Z72" i="9"/>
  <c r="F6" i="9" s="1"/>
  <c r="U72" i="9"/>
  <c r="AE35" i="6"/>
  <c r="AA55" i="6"/>
  <c r="Q53" i="10"/>
  <c r="K72" i="10"/>
  <c r="L53" i="10"/>
  <c r="Z48" i="10"/>
  <c r="T67" i="10"/>
  <c r="C6" i="9"/>
  <c r="AD67" i="9"/>
  <c r="W35" i="6"/>
  <c r="S55" i="6"/>
  <c r="H48" i="10"/>
  <c r="B67" i="10"/>
  <c r="T77" i="10"/>
  <c r="Z77" i="10" s="1"/>
  <c r="Z58" i="10"/>
  <c r="AD72" i="9"/>
  <c r="W55" i="6" l="1"/>
  <c r="S75" i="6"/>
  <c r="W75" i="6" s="1"/>
  <c r="Z67" i="10"/>
  <c r="U67" i="10"/>
  <c r="H67" i="10"/>
  <c r="C67" i="10"/>
  <c r="AA75" i="6"/>
  <c r="AE75" i="6" s="1"/>
  <c r="AE55" i="6"/>
  <c r="K75" i="6"/>
  <c r="O75" i="6" s="1"/>
  <c r="O55" i="6"/>
  <c r="C6" i="6"/>
  <c r="D6" i="10"/>
  <c r="Q72" i="10"/>
  <c r="L72" i="10"/>
  <c r="C75" i="6"/>
  <c r="G75" i="6" s="1"/>
  <c r="E6" i="6" s="1"/>
  <c r="G55" i="6"/>
  <c r="D6" i="6" s="1"/>
  <c r="F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000-000001000000}">
      <text>
        <r>
          <rPr>
            <sz val="10"/>
            <color rgb="FF000000"/>
            <rFont val="Arial"/>
          </rPr>
          <t>Each link goes to the associated post on YourStrongestYear.com</t>
        </r>
      </text>
    </comment>
  </commentList>
</comments>
</file>

<file path=xl/sharedStrings.xml><?xml version="1.0" encoding="utf-8"?>
<sst xmlns="http://schemas.openxmlformats.org/spreadsheetml/2006/main" count="2850" uniqueCount="140">
  <si>
    <t>Squat Max Calculator</t>
  </si>
  <si>
    <t>Block</t>
  </si>
  <si>
    <t>Bench Max Calculator</t>
  </si>
  <si>
    <t>Deadlift Max Calculator</t>
  </si>
  <si>
    <t>Weight Lifted</t>
  </si>
  <si>
    <t>Reps Completed</t>
  </si>
  <si>
    <t>Training Max</t>
  </si>
  <si>
    <t>Week</t>
  </si>
  <si>
    <t>Please Enter your heaviest set for each exercise from the last 6 weeks.  If you know your actual max than just enter your Max into the Load and the reps completed as 1</t>
  </si>
  <si>
    <t>Total Lifts</t>
  </si>
  <si>
    <t>Average Intensity</t>
  </si>
  <si>
    <t xml:space="preserve">Week 1 </t>
  </si>
  <si>
    <t xml:space="preserve"> </t>
  </si>
  <si>
    <t xml:space="preserve">Session 1 </t>
  </si>
  <si>
    <t>Session 2</t>
  </si>
  <si>
    <t>Session 3</t>
  </si>
  <si>
    <t>Session 4</t>
  </si>
  <si>
    <t>Exercise</t>
  </si>
  <si>
    <t>Intensity</t>
  </si>
  <si>
    <t>Load</t>
  </si>
  <si>
    <t>Sets</t>
  </si>
  <si>
    <t>Reps</t>
  </si>
  <si>
    <t>Total Volume</t>
  </si>
  <si>
    <t>Relative Intensity</t>
  </si>
  <si>
    <t>Notes</t>
  </si>
  <si>
    <t>Squat</t>
  </si>
  <si>
    <t>SSB or Pause Squat</t>
  </si>
  <si>
    <t>CG Bench Press</t>
  </si>
  <si>
    <t>Deadlift</t>
  </si>
  <si>
    <t>High Bar Squat</t>
  </si>
  <si>
    <t>Front Squat</t>
  </si>
  <si>
    <t>Bench Press</t>
  </si>
  <si>
    <t>Close Grip Bench Press</t>
  </si>
  <si>
    <t>Floor Press or Close Grip Bench</t>
  </si>
  <si>
    <t>Feet up bench press</t>
  </si>
  <si>
    <t>Pendlay Row</t>
  </si>
  <si>
    <t>Box Squat (1" below parrallel)</t>
  </si>
  <si>
    <t>Deficit Deadlift (4-5cm)</t>
  </si>
  <si>
    <t>Pause Squat</t>
  </si>
  <si>
    <t>Shoulder Press and Pulldown Superset</t>
  </si>
  <si>
    <t>Pin Squat</t>
  </si>
  <si>
    <t>50-60%</t>
  </si>
  <si>
    <t xml:space="preserve">8 to 12 </t>
  </si>
  <si>
    <t>High Incline DB Press Superset with DB Chest Supported Row</t>
  </si>
  <si>
    <t>Low Incline DB Press Superset with DB Chest Supported Row</t>
  </si>
  <si>
    <t>Pause Deadlift (2-3" off floor)</t>
  </si>
  <si>
    <t>Rev Hyper and Hyper Superset</t>
  </si>
  <si>
    <t>bw</t>
  </si>
  <si>
    <t>Seated Row Superset with Weighted Push up</t>
  </si>
  <si>
    <t>Rev Hyper Superset with hyper</t>
  </si>
  <si>
    <t>Face Pull and Rev Fly Superset</t>
  </si>
  <si>
    <t>Chest Supported Rev Fly superset with DB Cuban Press</t>
  </si>
  <si>
    <t>Week 2</t>
  </si>
  <si>
    <t>Military Press superset with chin up</t>
  </si>
  <si>
    <t>60-70%</t>
  </si>
  <si>
    <t>Incline DB Bench Press superset with Chest Supported Row</t>
  </si>
  <si>
    <t>Weighted Press up superset with Inverse row</t>
  </si>
  <si>
    <t>Dips superset with heavy barbell curl</t>
  </si>
  <si>
    <t>Face Pull and DB Y-T-W superset</t>
  </si>
  <si>
    <t>Lateral Raise superset with bentover raise.</t>
  </si>
  <si>
    <t>High Incline DB Press super set with Chest supported DB Row</t>
  </si>
  <si>
    <t>DB Shoulder press superset with pulldown</t>
  </si>
  <si>
    <t>Rollout and Weighted Hyper Superset</t>
  </si>
  <si>
    <t>Inverse row superset with weighted press up</t>
  </si>
  <si>
    <t>Barbell Curl Superset with Skull Crusher</t>
  </si>
  <si>
    <t>On last two sets can raise the weight up - RPE 8-8.5</t>
  </si>
  <si>
    <t>Spotto Press</t>
  </si>
  <si>
    <t>6 to 10</t>
  </si>
  <si>
    <t>Week 3</t>
  </si>
  <si>
    <t>Floor Press</t>
  </si>
  <si>
    <t>Rev Hyper and Weighted Hyper Superset</t>
  </si>
  <si>
    <t>6 to 8</t>
  </si>
  <si>
    <t>Week 4</t>
  </si>
  <si>
    <t>On last two sets can raise the weight up - RPE 9-9.5</t>
  </si>
  <si>
    <t>Week 1</t>
  </si>
  <si>
    <t>Feet Up Bench Press</t>
  </si>
  <si>
    <t>Touch and Go Deadlift (2-3 count on the lowering phase)</t>
  </si>
  <si>
    <t>High incline DB Press superset chest supported row</t>
  </si>
  <si>
    <t>Hyper extension superset with plank</t>
  </si>
  <si>
    <t>10 + 60 sec</t>
  </si>
  <si>
    <t>DB Row superset with DB Bent over cheat raise</t>
  </si>
  <si>
    <t>DB Scarecrows superset with Plate Bus Drivers</t>
  </si>
  <si>
    <t>Military Press superset with Face pull</t>
  </si>
  <si>
    <t xml:space="preserve"> Week 2</t>
  </si>
  <si>
    <t>65-75%</t>
  </si>
  <si>
    <t>8 + 45 sec</t>
  </si>
  <si>
    <t xml:space="preserve"> Week 4</t>
  </si>
  <si>
    <t>RDL</t>
  </si>
  <si>
    <t>Cable Pull Through and Ab roll out</t>
  </si>
  <si>
    <t>20 + 6</t>
  </si>
  <si>
    <t>DB Arnold Press superset chest DB Rev Fly</t>
  </si>
  <si>
    <t>Barbell Hyper superset with plank</t>
  </si>
  <si>
    <t>"+2.5kg"</t>
  </si>
  <si>
    <t>Deficit Deadlift</t>
  </si>
  <si>
    <t>Pause Bench Press</t>
  </si>
  <si>
    <t>n/a</t>
  </si>
  <si>
    <t>Pause Deadlift</t>
  </si>
  <si>
    <t>DB Shoulder Press superset Pulldown or Pull up</t>
  </si>
  <si>
    <t>70-80%</t>
  </si>
  <si>
    <t>High incline DB press and Chest Supported Row</t>
  </si>
  <si>
    <t>Barbell Curl and rolling RB Press</t>
  </si>
  <si>
    <t>Deficit</t>
  </si>
  <si>
    <t>s</t>
  </si>
  <si>
    <t>If 100% attempt is sub maximal continue on to new PB</t>
  </si>
  <si>
    <t>If 100% is clearly sub max then continue to increase weight</t>
  </si>
  <si>
    <t>Guide Load</t>
  </si>
  <si>
    <t>Goal RPE</t>
  </si>
  <si>
    <t>Starting point of block, looking to build top set over length of the block</t>
  </si>
  <si>
    <t>Pin Press</t>
  </si>
  <si>
    <t>Pull up or Assisted pull up</t>
  </si>
  <si>
    <t>High bar squat or SSB Squat</t>
  </si>
  <si>
    <t>Incline Press</t>
  </si>
  <si>
    <t>Snatch grip deadlift</t>
  </si>
  <si>
    <t>Low incline DB Press s/s DB Chest supported row</t>
  </si>
  <si>
    <t>70-75%</t>
  </si>
  <si>
    <t>Barbell hip thrust s/s Split squat</t>
  </si>
  <si>
    <t>DB Bench Press s/s DB Row</t>
  </si>
  <si>
    <t>Row</t>
  </si>
  <si>
    <t>McGill Big Three (Curl up, Side Plank, Birddog)</t>
  </si>
  <si>
    <t>10 seconds each condition</t>
  </si>
  <si>
    <t>Pulldown or Pull up</t>
  </si>
  <si>
    <t>Plank s/s Hypers</t>
  </si>
  <si>
    <t>60s and 10 reps</t>
  </si>
  <si>
    <t>DB Row</t>
  </si>
  <si>
    <t>Chin up or chin grip pulldown</t>
  </si>
  <si>
    <t>Loads are suggested increases try and stick to the Suggested RPE</t>
  </si>
  <si>
    <t>Deadlift from low block</t>
  </si>
  <si>
    <t>DB Shoulder press s/s DB Rev Fly</t>
  </si>
  <si>
    <t xml:space="preserve">Hyper rows </t>
  </si>
  <si>
    <t>Weighted press up s/s inverted row</t>
  </si>
  <si>
    <t>Rear leg elevated split squat</t>
  </si>
  <si>
    <t>DB row</t>
  </si>
  <si>
    <t>75-85%</t>
  </si>
  <si>
    <t>Kaç hafta sürer</t>
  </si>
  <si>
    <t>Hedef</t>
  </si>
  <si>
    <t>Hacim</t>
  </si>
  <si>
    <t>Hacim/Güç</t>
  </si>
  <si>
    <t>Peak</t>
  </si>
  <si>
    <t>Hazırlık</t>
  </si>
  <si>
    <t>Güçlenme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</si>
</sst>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u/>
      <sz val="10"/>
      <color rgb="FF0000FF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sz val="10"/>
      <color theme="1"/>
      <name val="Arial"/>
    </font>
    <font>
      <b/>
      <sz val="12"/>
      <color rgb="FFFF000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9" fontId="2" fillId="2" borderId="0" xfId="0" applyNumberFormat="1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5" fillId="0" borderId="3" xfId="0" applyNumberFormat="1" applyFont="1" applyBorder="1"/>
    <xf numFmtId="9" fontId="2" fillId="4" borderId="3" xfId="0" applyNumberFormat="1" applyFont="1" applyFill="1" applyBorder="1" applyAlignment="1">
      <alignment horizontal="center" wrapText="1"/>
    </xf>
    <xf numFmtId="1" fontId="2" fillId="4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9" fontId="5" fillId="2" borderId="3" xfId="0" applyNumberFormat="1" applyFont="1" applyFill="1" applyBorder="1"/>
    <xf numFmtId="1" fontId="5" fillId="2" borderId="3" xfId="0" applyNumberFormat="1" applyFont="1" applyFill="1" applyBorder="1"/>
    <xf numFmtId="9" fontId="2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/>
    <xf numFmtId="1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9" fontId="2" fillId="5" borderId="3" xfId="0" applyNumberFormat="1" applyFont="1" applyFill="1" applyBorder="1" applyAlignment="1">
      <alignment horizontal="center" wrapText="1"/>
    </xf>
    <xf numFmtId="1" fontId="2" fillId="5" borderId="3" xfId="0" applyNumberFormat="1" applyFont="1" applyFill="1" applyBorder="1" applyAlignment="1">
      <alignment horizontal="center" wrapText="1"/>
    </xf>
    <xf numFmtId="0" fontId="5" fillId="5" borderId="3" xfId="0" applyFont="1" applyFill="1" applyBorder="1"/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0" fontId="7" fillId="0" borderId="4" xfId="0" applyFont="1" applyBorder="1"/>
    <xf numFmtId="0" fontId="7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9" fontId="2" fillId="4" borderId="4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5" xfId="0" applyFont="1" applyBorder="1"/>
    <xf numFmtId="0" fontId="2" fillId="4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9" fontId="2" fillId="5" borderId="4" xfId="0" applyNumberFormat="1" applyFont="1" applyFill="1" applyBorder="1" applyAlignment="1">
      <alignment horizontal="center" wrapText="1"/>
    </xf>
    <xf numFmtId="10" fontId="2" fillId="4" borderId="4" xfId="0" applyNumberFormat="1" applyFont="1" applyFill="1" applyBorder="1" applyAlignment="1">
      <alignment horizontal="center" wrapText="1"/>
    </xf>
    <xf numFmtId="9" fontId="2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2"/>
  <sheetViews>
    <sheetView tabSelected="1" workbookViewId="0">
      <selection activeCell="C12" sqref="C12"/>
    </sheetView>
  </sheetViews>
  <sheetFormatPr defaultColWidth="14.42578125" defaultRowHeight="15.75" customHeight="1" x14ac:dyDescent="0.2"/>
  <cols>
    <col min="2" max="2" width="24.140625" customWidth="1"/>
  </cols>
  <sheetData>
    <row r="1" spans="1:3" x14ac:dyDescent="0.2">
      <c r="A1" s="1"/>
    </row>
    <row r="3" spans="1:3" x14ac:dyDescent="0.2">
      <c r="A3" s="3" t="s">
        <v>1</v>
      </c>
      <c r="B3" s="3" t="s">
        <v>134</v>
      </c>
      <c r="C3" s="3" t="s">
        <v>133</v>
      </c>
    </row>
    <row r="4" spans="1:3" x14ac:dyDescent="0.2">
      <c r="A4" s="4" t="str">
        <f>HYPERLINK("http://yourstrongestyear.com/the-volume-block-1/","Block 1")</f>
        <v>Block 1</v>
      </c>
      <c r="B4" s="5" t="s">
        <v>135</v>
      </c>
      <c r="C4" s="5">
        <v>4</v>
      </c>
    </row>
    <row r="5" spans="1:3" x14ac:dyDescent="0.2">
      <c r="A5" s="4" t="str">
        <f>HYPERLINK("http://yourstrongestyear.com/block-2-undulating-weeks-volume-and-intensity/","Block 2")</f>
        <v>Block 2</v>
      </c>
      <c r="B5" s="5" t="s">
        <v>136</v>
      </c>
      <c r="C5" s="5">
        <v>4</v>
      </c>
    </row>
    <row r="6" spans="1:3" x14ac:dyDescent="0.2">
      <c r="A6" s="4" t="str">
        <f>HYPERLINK("http://yourstrongestyear.com/block-3-intensity-block-1/","Block 3")</f>
        <v>Block 3</v>
      </c>
      <c r="B6" s="5" t="s">
        <v>135</v>
      </c>
      <c r="C6" s="5">
        <v>4</v>
      </c>
    </row>
    <row r="7" spans="1:3" x14ac:dyDescent="0.2">
      <c r="A7" s="4" t="str">
        <f>HYPERLINK("http://yourstrongestyear.com/block-4-volume-block-2/","Block 4")</f>
        <v>Block 4</v>
      </c>
      <c r="B7" s="5" t="s">
        <v>135</v>
      </c>
      <c r="C7" s="5">
        <v>4</v>
      </c>
    </row>
    <row r="8" spans="1:3" x14ac:dyDescent="0.2">
      <c r="A8" s="4" t="str">
        <f>HYPERLINK("http://yourstrongestyear.com/block-5-accumulation-block-1/","Block 5")</f>
        <v>Block 5</v>
      </c>
      <c r="B8" s="5" t="s">
        <v>137</v>
      </c>
      <c r="C8" s="5">
        <v>4</v>
      </c>
    </row>
    <row r="9" spans="1:3" x14ac:dyDescent="0.2">
      <c r="A9" s="4" t="str">
        <f>HYPERLINK("http://yourstrongestyear.com/block-6-realisation-block-1/","Block 6")</f>
        <v>Block 6</v>
      </c>
      <c r="B9" s="5" t="s">
        <v>138</v>
      </c>
      <c r="C9" s="5">
        <v>4</v>
      </c>
    </row>
    <row r="10" spans="1:3" x14ac:dyDescent="0.2">
      <c r="A10" s="4" t="str">
        <f>HYPERLINK("http://yourstrongestyear.com/block-7-reintro-block/","Block 7")</f>
        <v>Block 7</v>
      </c>
      <c r="B10" s="5" t="s">
        <v>138</v>
      </c>
      <c r="C10" s="5">
        <v>4</v>
      </c>
    </row>
    <row r="11" spans="1:3" x14ac:dyDescent="0.2">
      <c r="A11" s="4" t="str">
        <f>HYPERLINK("http://yourstrongestyear.com/block-8-strength-development-1/","Block 8")</f>
        <v>Block 8</v>
      </c>
      <c r="B11" s="5" t="s">
        <v>139</v>
      </c>
      <c r="C11" s="5">
        <v>4</v>
      </c>
    </row>
    <row r="12" spans="1:3" x14ac:dyDescent="0.2">
      <c r="A12" s="4" t="str">
        <f>HYPERLINK("http://yourstrongestyear.com/block-9-strength-development-2/","Block 9")</f>
        <v>Block 9</v>
      </c>
      <c r="B12" s="5" t="s">
        <v>139</v>
      </c>
      <c r="C12" s="5">
        <v>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J82"/>
  <sheetViews>
    <sheetView workbookViewId="0"/>
  </sheetViews>
  <sheetFormatPr defaultColWidth="14.42578125" defaultRowHeight="15.75" customHeight="1" x14ac:dyDescent="0.2"/>
  <sheetData>
    <row r="1" spans="1:36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1"/>
      <c r="H1" s="30" t="s">
        <v>3</v>
      </c>
      <c r="I1" s="31"/>
      <c r="J1" s="3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5.75" customHeight="1" x14ac:dyDescent="0.25">
      <c r="A2" s="2" t="s">
        <v>4</v>
      </c>
      <c r="B2" s="2" t="s">
        <v>5</v>
      </c>
      <c r="C2" s="2" t="s">
        <v>6</v>
      </c>
      <c r="D2" s="30" t="s">
        <v>4</v>
      </c>
      <c r="E2" s="31"/>
      <c r="F2" s="2" t="s">
        <v>5</v>
      </c>
      <c r="G2" s="2" t="s">
        <v>6</v>
      </c>
      <c r="H2" s="2" t="s">
        <v>4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.75" customHeight="1" x14ac:dyDescent="0.25">
      <c r="A3" s="7">
        <v>260</v>
      </c>
      <c r="B3" s="7">
        <v>5</v>
      </c>
      <c r="C3" s="8">
        <f>A3/(1.0278-(0.0278*B3))</f>
        <v>292.5292529252925</v>
      </c>
      <c r="D3" s="48">
        <v>200</v>
      </c>
      <c r="E3" s="31"/>
      <c r="F3" s="7">
        <v>5</v>
      </c>
      <c r="G3" s="8">
        <f>E3/(1.0278-(0.0278*F3))</f>
        <v>0</v>
      </c>
      <c r="H3" s="7">
        <v>280</v>
      </c>
      <c r="I3" s="7">
        <v>3</v>
      </c>
      <c r="J3" s="8">
        <f>H3/(1.0278-(0.0278*I3))</f>
        <v>296.48454044896232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5.75" customHeight="1" x14ac:dyDescent="0.25">
      <c r="A4" s="2" t="s">
        <v>7</v>
      </c>
      <c r="B4" s="2">
        <v>1</v>
      </c>
      <c r="C4" s="2">
        <v>2</v>
      </c>
      <c r="D4" s="30">
        <v>3</v>
      </c>
      <c r="E4" s="31"/>
      <c r="F4" s="2">
        <v>4</v>
      </c>
      <c r="G4" s="32" t="s">
        <v>8</v>
      </c>
      <c r="H4" s="31"/>
      <c r="I4" s="31"/>
      <c r="J4" s="3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"/>
      <c r="AC4" s="6"/>
      <c r="AD4" s="6"/>
      <c r="AE4" s="6"/>
      <c r="AF4" s="6"/>
      <c r="AG4" s="6"/>
      <c r="AH4" s="6"/>
      <c r="AI4" s="6"/>
      <c r="AJ4" s="6"/>
    </row>
    <row r="5" spans="1:36" ht="15.75" customHeight="1" x14ac:dyDescent="0.25">
      <c r="A5" s="2" t="s">
        <v>9</v>
      </c>
      <c r="B5" s="2">
        <f>SUM(G10:G24,P10:P24,Y10:Y24,AH10:AH24)</f>
        <v>256</v>
      </c>
      <c r="C5" s="2">
        <f>SUM(G29:G43,P29:P43,Y29:Y43,AH29:AH43)</f>
        <v>256</v>
      </c>
      <c r="D5" s="30">
        <f>SUM(G48:G62,P48:P62,Y48:Y62,AH48:AH62)</f>
        <v>256</v>
      </c>
      <c r="E5" s="31"/>
      <c r="F5" s="2">
        <f>SUM(G67:G81,P67:P81,Y67:Y81,AH67:AH81)</f>
        <v>256</v>
      </c>
      <c r="G5" s="31"/>
      <c r="H5" s="31"/>
      <c r="I5" s="31"/>
      <c r="J5" s="3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/>
      <c r="AC5" s="6"/>
      <c r="AD5" s="6"/>
      <c r="AE5" s="6"/>
      <c r="AF5" s="6"/>
      <c r="AG5" s="6"/>
      <c r="AH5" s="6"/>
      <c r="AI5" s="6"/>
      <c r="AJ5" s="6"/>
    </row>
    <row r="6" spans="1:36" ht="15.75" customHeight="1" x14ac:dyDescent="0.25">
      <c r="A6" s="2" t="s">
        <v>10</v>
      </c>
      <c r="B6" s="9">
        <f>AVERAGE(H10:H24,Q10:Q24,Z10:Z24,AI10:AI24)</f>
        <v>0.7416666666666667</v>
      </c>
      <c r="C6" s="9">
        <f>AVERAGE(H29:H43,Q29:Q43,Z29:Z43,AI29:AI43)</f>
        <v>0.76666666666666661</v>
      </c>
      <c r="D6" s="47">
        <f>AVERAGE(H48:H62,Q48:Q62,Z48:Z62,AI48:AI62)</f>
        <v>0.79166666666666685</v>
      </c>
      <c r="E6" s="31"/>
      <c r="F6" s="9">
        <f>AVERAGE(H67:H81,Q67:Q81,Z67:Z81,AI67:AI81)</f>
        <v>0.81666666666666676</v>
      </c>
      <c r="G6" s="31"/>
      <c r="H6" s="31"/>
      <c r="I6" s="31"/>
      <c r="J6" s="3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  <c r="AC6" s="6"/>
      <c r="AD6" s="6"/>
      <c r="AE6" s="6"/>
      <c r="AF6" s="6"/>
      <c r="AG6" s="6"/>
      <c r="AH6" s="6"/>
      <c r="AI6" s="6"/>
      <c r="AJ6" s="6"/>
    </row>
    <row r="7" spans="1:36" ht="15.75" customHeight="1" x14ac:dyDescent="0.25">
      <c r="A7" s="33" t="s">
        <v>74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1"/>
      <c r="J8" s="33" t="s">
        <v>14</v>
      </c>
      <c r="K8" s="31"/>
      <c r="L8" s="31"/>
      <c r="M8" s="31"/>
      <c r="N8" s="31"/>
      <c r="O8" s="31"/>
      <c r="P8" s="31"/>
      <c r="Q8" s="31"/>
      <c r="R8" s="31"/>
      <c r="S8" s="33" t="s">
        <v>15</v>
      </c>
      <c r="T8" s="31"/>
      <c r="U8" s="31"/>
      <c r="V8" s="31"/>
      <c r="W8" s="31"/>
      <c r="X8" s="31"/>
      <c r="Y8" s="31"/>
      <c r="Z8" s="31"/>
      <c r="AA8" s="31"/>
      <c r="AB8" s="33" t="s">
        <v>16</v>
      </c>
      <c r="AC8" s="31"/>
      <c r="AD8" s="31"/>
      <c r="AE8" s="31"/>
      <c r="AF8" s="31"/>
      <c r="AG8" s="31"/>
      <c r="AH8" s="31"/>
      <c r="AI8" s="31"/>
      <c r="AJ8" s="31"/>
    </row>
    <row r="9" spans="1:36" ht="15.75" customHeight="1" x14ac:dyDescent="0.25">
      <c r="A9" s="10" t="s">
        <v>17</v>
      </c>
      <c r="B9" s="10" t="s">
        <v>18</v>
      </c>
      <c r="C9" s="10" t="s">
        <v>105</v>
      </c>
      <c r="D9" s="10" t="s">
        <v>106</v>
      </c>
      <c r="E9" s="10" t="s">
        <v>20</v>
      </c>
      <c r="F9" s="10" t="s">
        <v>21</v>
      </c>
      <c r="G9" s="10" t="s">
        <v>22</v>
      </c>
      <c r="H9" s="10" t="s">
        <v>23</v>
      </c>
      <c r="I9" s="10" t="s">
        <v>24</v>
      </c>
      <c r="J9" s="10" t="s">
        <v>17</v>
      </c>
      <c r="K9" s="10" t="s">
        <v>18</v>
      </c>
      <c r="L9" s="10" t="s">
        <v>105</v>
      </c>
      <c r="M9" s="10" t="s">
        <v>106</v>
      </c>
      <c r="N9" s="10" t="s">
        <v>20</v>
      </c>
      <c r="O9" s="10" t="s">
        <v>21</v>
      </c>
      <c r="P9" s="10" t="s">
        <v>22</v>
      </c>
      <c r="Q9" s="10" t="s">
        <v>23</v>
      </c>
      <c r="R9" s="10" t="s">
        <v>24</v>
      </c>
      <c r="S9" s="10" t="s">
        <v>17</v>
      </c>
      <c r="T9" s="10" t="s">
        <v>18</v>
      </c>
      <c r="U9" s="10" t="s">
        <v>105</v>
      </c>
      <c r="V9" s="10" t="s">
        <v>106</v>
      </c>
      <c r="W9" s="10" t="s">
        <v>20</v>
      </c>
      <c r="X9" s="10" t="s">
        <v>21</v>
      </c>
      <c r="Y9" s="10" t="s">
        <v>22</v>
      </c>
      <c r="Z9" s="10" t="s">
        <v>23</v>
      </c>
      <c r="AA9" s="10" t="s">
        <v>24</v>
      </c>
      <c r="AB9" s="10" t="s">
        <v>17</v>
      </c>
      <c r="AC9" s="10" t="s">
        <v>18</v>
      </c>
      <c r="AD9" s="10" t="s">
        <v>105</v>
      </c>
      <c r="AE9" s="10" t="s">
        <v>106</v>
      </c>
      <c r="AF9" s="10" t="s">
        <v>20</v>
      </c>
      <c r="AG9" s="10" t="s">
        <v>21</v>
      </c>
      <c r="AH9" s="10" t="s">
        <v>22</v>
      </c>
      <c r="AI9" s="10" t="s">
        <v>23</v>
      </c>
      <c r="AJ9" s="10" t="s">
        <v>24</v>
      </c>
    </row>
    <row r="10" spans="1:36" ht="15.75" customHeight="1" x14ac:dyDescent="0.25">
      <c r="A10" s="40" t="s">
        <v>25</v>
      </c>
      <c r="B10" s="11">
        <v>0.85</v>
      </c>
      <c r="C10" s="12">
        <f t="shared" ref="C10:C14" si="0">MROUND($C$3*B10,2.5)</f>
        <v>247.5</v>
      </c>
      <c r="D10" s="13">
        <v>8</v>
      </c>
      <c r="E10" s="13">
        <v>1</v>
      </c>
      <c r="F10" s="13">
        <v>3</v>
      </c>
      <c r="G10" s="37">
        <f>(E10*F10)+(E11*F11)+(E12*F12)+(E13*F13)+(E14*F14)</f>
        <v>12</v>
      </c>
      <c r="H10" s="34">
        <f>AVERAGE(B10:B14)</f>
        <v>0.82499999999999996</v>
      </c>
      <c r="I10" s="37" t="s">
        <v>107</v>
      </c>
      <c r="J10" s="37" t="s">
        <v>28</v>
      </c>
      <c r="K10" s="11">
        <v>0.85</v>
      </c>
      <c r="L10" s="12">
        <f t="shared" ref="L10:L14" si="1">MROUND($J$3*K10,2.5)</f>
        <v>252.5</v>
      </c>
      <c r="M10" s="13">
        <v>8</v>
      </c>
      <c r="N10" s="13">
        <v>1</v>
      </c>
      <c r="O10" s="13">
        <v>3</v>
      </c>
      <c r="P10" s="37">
        <f>(N10*O10)+(N11*O11)+(N12*O12)+(N13*O13)+(N14*O14)</f>
        <v>12</v>
      </c>
      <c r="Q10" s="34">
        <f>AVERAGE(K10:K14)</f>
        <v>0.82499999999999996</v>
      </c>
      <c r="R10" s="37" t="s">
        <v>107</v>
      </c>
      <c r="S10" s="37" t="s">
        <v>110</v>
      </c>
      <c r="T10" s="11">
        <v>0.8</v>
      </c>
      <c r="U10" s="12">
        <f t="shared" ref="U10:U14" si="2">MROUND($C$3*T10,2.5)</f>
        <v>235</v>
      </c>
      <c r="V10" s="13">
        <v>8</v>
      </c>
      <c r="W10" s="13">
        <v>1</v>
      </c>
      <c r="X10" s="13">
        <v>3</v>
      </c>
      <c r="Y10" s="37">
        <f>(W10*X10)+(W11*X11)+(W12*X12)+(W13*X13)+(W14*X14)</f>
        <v>12</v>
      </c>
      <c r="Z10" s="34">
        <f>AVERAGE(T10:T14)</f>
        <v>0.77500000000000002</v>
      </c>
      <c r="AA10" s="37" t="s">
        <v>107</v>
      </c>
      <c r="AB10" s="37" t="s">
        <v>112</v>
      </c>
      <c r="AC10" s="11">
        <v>0.8</v>
      </c>
      <c r="AD10" s="12">
        <f t="shared" ref="AD10:AD14" si="3">MROUND($J$3*AC10,2.5)</f>
        <v>237.5</v>
      </c>
      <c r="AE10" s="13">
        <v>8</v>
      </c>
      <c r="AF10" s="13">
        <v>1</v>
      </c>
      <c r="AG10" s="13">
        <v>3</v>
      </c>
      <c r="AH10" s="37">
        <f>(AF10*AG10)+(AF11*AG11)+(AF12*AG12)+(AF13*AG13)+(AF14*AG14)</f>
        <v>12</v>
      </c>
      <c r="AI10" s="34">
        <f>AVERAGE(AC10:AC14)</f>
        <v>0.77500000000000002</v>
      </c>
      <c r="AJ10" s="37" t="s">
        <v>107</v>
      </c>
    </row>
    <row r="11" spans="1:36" ht="15.75" customHeight="1" x14ac:dyDescent="0.25">
      <c r="A11" s="41"/>
      <c r="B11" s="11">
        <v>0.8</v>
      </c>
      <c r="C11" s="12">
        <f t="shared" si="0"/>
        <v>235</v>
      </c>
      <c r="D11" s="13">
        <v>7</v>
      </c>
      <c r="E11" s="13">
        <v>3</v>
      </c>
      <c r="F11" s="13">
        <v>3</v>
      </c>
      <c r="G11" s="35"/>
      <c r="H11" s="35"/>
      <c r="I11" s="35"/>
      <c r="J11" s="35"/>
      <c r="K11" s="11">
        <v>0.8</v>
      </c>
      <c r="L11" s="12">
        <f t="shared" si="1"/>
        <v>237.5</v>
      </c>
      <c r="M11" s="13">
        <v>7</v>
      </c>
      <c r="N11" s="13">
        <v>3</v>
      </c>
      <c r="O11" s="13">
        <v>3</v>
      </c>
      <c r="P11" s="35"/>
      <c r="Q11" s="35"/>
      <c r="R11" s="35"/>
      <c r="S11" s="35"/>
      <c r="T11" s="11">
        <v>0.75</v>
      </c>
      <c r="U11" s="12">
        <f t="shared" si="2"/>
        <v>220</v>
      </c>
      <c r="V11" s="13">
        <v>7</v>
      </c>
      <c r="W11" s="13">
        <v>3</v>
      </c>
      <c r="X11" s="13">
        <v>3</v>
      </c>
      <c r="Y11" s="35"/>
      <c r="Z11" s="35"/>
      <c r="AA11" s="35"/>
      <c r="AB11" s="35"/>
      <c r="AC11" s="11">
        <v>0.75</v>
      </c>
      <c r="AD11" s="12">
        <f t="shared" si="3"/>
        <v>222.5</v>
      </c>
      <c r="AE11" s="13">
        <v>7</v>
      </c>
      <c r="AF11" s="13">
        <v>3</v>
      </c>
      <c r="AG11" s="13">
        <v>3</v>
      </c>
      <c r="AH11" s="35"/>
      <c r="AI11" s="35"/>
      <c r="AJ11" s="35"/>
    </row>
    <row r="12" spans="1:36" ht="15.75" customHeight="1" x14ac:dyDescent="0.25">
      <c r="A12" s="41"/>
      <c r="B12" s="11"/>
      <c r="C12" s="12">
        <f t="shared" si="0"/>
        <v>0</v>
      </c>
      <c r="D12" s="13"/>
      <c r="E12" s="13"/>
      <c r="F12" s="13"/>
      <c r="G12" s="35"/>
      <c r="H12" s="35"/>
      <c r="I12" s="35"/>
      <c r="J12" s="35"/>
      <c r="K12" s="11"/>
      <c r="L12" s="12">
        <f t="shared" si="1"/>
        <v>0</v>
      </c>
      <c r="M12" s="13"/>
      <c r="N12" s="13"/>
      <c r="O12" s="13"/>
      <c r="P12" s="35"/>
      <c r="Q12" s="35"/>
      <c r="R12" s="35"/>
      <c r="S12" s="35"/>
      <c r="T12" s="11"/>
      <c r="U12" s="12">
        <f t="shared" si="2"/>
        <v>0</v>
      </c>
      <c r="V12" s="13"/>
      <c r="W12" s="13"/>
      <c r="X12" s="13"/>
      <c r="Y12" s="35"/>
      <c r="Z12" s="35"/>
      <c r="AA12" s="35"/>
      <c r="AB12" s="35"/>
      <c r="AC12" s="11"/>
      <c r="AD12" s="12">
        <f t="shared" si="3"/>
        <v>0</v>
      </c>
      <c r="AE12" s="13"/>
      <c r="AF12" s="13"/>
      <c r="AG12" s="13"/>
      <c r="AH12" s="35"/>
      <c r="AI12" s="35"/>
      <c r="AJ12" s="35"/>
    </row>
    <row r="13" spans="1:36" ht="15.75" customHeight="1" x14ac:dyDescent="0.25">
      <c r="A13" s="41"/>
      <c r="B13" s="13"/>
      <c r="C13" s="12">
        <f t="shared" si="0"/>
        <v>0</v>
      </c>
      <c r="D13" s="13"/>
      <c r="E13" s="13"/>
      <c r="F13" s="13"/>
      <c r="G13" s="35"/>
      <c r="H13" s="35"/>
      <c r="I13" s="35"/>
      <c r="J13" s="35"/>
      <c r="K13" s="13"/>
      <c r="L13" s="12">
        <f t="shared" si="1"/>
        <v>0</v>
      </c>
      <c r="M13" s="13"/>
      <c r="N13" s="13"/>
      <c r="O13" s="13"/>
      <c r="P13" s="35"/>
      <c r="Q13" s="35"/>
      <c r="R13" s="35"/>
      <c r="S13" s="35"/>
      <c r="T13" s="13"/>
      <c r="U13" s="12">
        <f t="shared" si="2"/>
        <v>0</v>
      </c>
      <c r="V13" s="13"/>
      <c r="W13" s="13"/>
      <c r="X13" s="13"/>
      <c r="Y13" s="35"/>
      <c r="Z13" s="35"/>
      <c r="AA13" s="35"/>
      <c r="AB13" s="35"/>
      <c r="AC13" s="13"/>
      <c r="AD13" s="12">
        <f t="shared" si="3"/>
        <v>0</v>
      </c>
      <c r="AE13" s="13"/>
      <c r="AF13" s="13"/>
      <c r="AG13" s="13"/>
      <c r="AH13" s="35"/>
      <c r="AI13" s="35"/>
      <c r="AJ13" s="35"/>
    </row>
    <row r="14" spans="1:36" ht="15.75" customHeight="1" x14ac:dyDescent="0.25">
      <c r="A14" s="42"/>
      <c r="B14" s="13"/>
      <c r="C14" s="12">
        <f t="shared" si="0"/>
        <v>0</v>
      </c>
      <c r="D14" s="13"/>
      <c r="E14" s="13"/>
      <c r="F14" s="13"/>
      <c r="G14" s="36"/>
      <c r="H14" s="36"/>
      <c r="I14" s="35"/>
      <c r="J14" s="36"/>
      <c r="K14" s="13"/>
      <c r="L14" s="12">
        <f t="shared" si="1"/>
        <v>0</v>
      </c>
      <c r="M14" s="13"/>
      <c r="N14" s="13"/>
      <c r="O14" s="13"/>
      <c r="P14" s="36"/>
      <c r="Q14" s="36"/>
      <c r="R14" s="35"/>
      <c r="S14" s="36"/>
      <c r="T14" s="13"/>
      <c r="U14" s="12">
        <f t="shared" si="2"/>
        <v>0</v>
      </c>
      <c r="V14" s="13"/>
      <c r="W14" s="13"/>
      <c r="X14" s="13"/>
      <c r="Y14" s="36"/>
      <c r="Z14" s="36"/>
      <c r="AA14" s="35"/>
      <c r="AB14" s="36"/>
      <c r="AC14" s="13"/>
      <c r="AD14" s="12">
        <f t="shared" si="3"/>
        <v>0</v>
      </c>
      <c r="AE14" s="13"/>
      <c r="AF14" s="13"/>
      <c r="AG14" s="13"/>
      <c r="AH14" s="36"/>
      <c r="AI14" s="36"/>
      <c r="AJ14" s="35"/>
    </row>
    <row r="15" spans="1:36" ht="15.75" customHeight="1" x14ac:dyDescent="0.25">
      <c r="A15" s="43" t="s">
        <v>31</v>
      </c>
      <c r="B15" s="15">
        <v>0.85</v>
      </c>
      <c r="C15" s="16">
        <f t="shared" ref="C15:C19" si="4">MROUND($G$3*B15,2.5)</f>
        <v>0</v>
      </c>
      <c r="D15" s="17">
        <v>8</v>
      </c>
      <c r="E15" s="17">
        <v>1</v>
      </c>
      <c r="F15" s="17">
        <v>3</v>
      </c>
      <c r="G15" s="38">
        <f>(E15*F15)+(E16*F16)+(E17*F17)+(E18*F18)+(E19*F19)</f>
        <v>12</v>
      </c>
      <c r="H15" s="39">
        <f>AVERAGE(B15:B19)</f>
        <v>0.82499999999999996</v>
      </c>
      <c r="I15" s="35"/>
      <c r="J15" s="38" t="s">
        <v>69</v>
      </c>
      <c r="K15" s="15">
        <v>0.8</v>
      </c>
      <c r="L15" s="16">
        <f t="shared" ref="L15:L19" si="5">MROUND($G$3*K15,2.5)</f>
        <v>0</v>
      </c>
      <c r="M15" s="17">
        <v>8</v>
      </c>
      <c r="N15" s="17">
        <v>1</v>
      </c>
      <c r="O15" s="17">
        <v>3</v>
      </c>
      <c r="P15" s="38">
        <f>(N15*O15)+(N16*O16)+(N17*O17)+(N18*O18)+(N19*O19)</f>
        <v>12</v>
      </c>
      <c r="Q15" s="39">
        <f>AVERAGE(K15:K19)</f>
        <v>0.77500000000000002</v>
      </c>
      <c r="R15" s="35"/>
      <c r="S15" s="38" t="s">
        <v>94</v>
      </c>
      <c r="T15" s="15">
        <v>0.85</v>
      </c>
      <c r="U15" s="16">
        <f t="shared" ref="U15:U19" si="6">MROUND($G$3*T15,2.5)</f>
        <v>0</v>
      </c>
      <c r="V15" s="17">
        <v>8</v>
      </c>
      <c r="W15" s="17">
        <v>1</v>
      </c>
      <c r="X15" s="17">
        <v>3</v>
      </c>
      <c r="Y15" s="38">
        <f>(W15*X15)+(W16*X16)+(W17*X17)+(W18*X18)+(W19*X19)</f>
        <v>12</v>
      </c>
      <c r="Z15" s="39">
        <f>AVERAGE(T15:T19)</f>
        <v>0.82499999999999996</v>
      </c>
      <c r="AA15" s="35"/>
      <c r="AB15" s="38" t="s">
        <v>111</v>
      </c>
      <c r="AC15" s="15">
        <v>0.7</v>
      </c>
      <c r="AD15" s="16">
        <f t="shared" ref="AD15:AD19" si="7">MROUND($G$3*AC15,2.5)</f>
        <v>0</v>
      </c>
      <c r="AE15" s="17">
        <v>8</v>
      </c>
      <c r="AF15" s="17">
        <v>1</v>
      </c>
      <c r="AG15" s="17">
        <v>3</v>
      </c>
      <c r="AH15" s="38">
        <f>(AF15*AG15)+(AF16*AG16)+(AF17*AG17)+(AF18*AG18)+(AF19*AG19)</f>
        <v>12</v>
      </c>
      <c r="AI15" s="39">
        <f>AVERAGE(AC15:AC19)</f>
        <v>0.72499999999999998</v>
      </c>
      <c r="AJ15" s="35"/>
    </row>
    <row r="16" spans="1:36" ht="15.75" customHeight="1" x14ac:dyDescent="0.25">
      <c r="A16" s="41"/>
      <c r="B16" s="15">
        <v>0.8</v>
      </c>
      <c r="C16" s="16">
        <f t="shared" si="4"/>
        <v>0</v>
      </c>
      <c r="D16" s="17">
        <v>7</v>
      </c>
      <c r="E16" s="17">
        <v>3</v>
      </c>
      <c r="F16" s="17">
        <v>3</v>
      </c>
      <c r="G16" s="35"/>
      <c r="H16" s="35"/>
      <c r="I16" s="35"/>
      <c r="J16" s="35"/>
      <c r="K16" s="15">
        <v>0.75</v>
      </c>
      <c r="L16" s="16">
        <f t="shared" si="5"/>
        <v>0</v>
      </c>
      <c r="M16" s="17">
        <v>7</v>
      </c>
      <c r="N16" s="17">
        <v>3</v>
      </c>
      <c r="O16" s="17">
        <v>3</v>
      </c>
      <c r="P16" s="35"/>
      <c r="Q16" s="35"/>
      <c r="R16" s="35"/>
      <c r="S16" s="35"/>
      <c r="T16" s="15">
        <v>0.8</v>
      </c>
      <c r="U16" s="16">
        <f t="shared" si="6"/>
        <v>0</v>
      </c>
      <c r="V16" s="17">
        <v>7</v>
      </c>
      <c r="W16" s="17">
        <v>3</v>
      </c>
      <c r="X16" s="17">
        <v>3</v>
      </c>
      <c r="Y16" s="35"/>
      <c r="Z16" s="35"/>
      <c r="AA16" s="35"/>
      <c r="AB16" s="35"/>
      <c r="AC16" s="15">
        <v>0.75</v>
      </c>
      <c r="AD16" s="16">
        <f t="shared" si="7"/>
        <v>0</v>
      </c>
      <c r="AE16" s="17">
        <v>7</v>
      </c>
      <c r="AF16" s="17">
        <v>3</v>
      </c>
      <c r="AG16" s="17">
        <v>3</v>
      </c>
      <c r="AH16" s="35"/>
      <c r="AI16" s="35"/>
      <c r="AJ16" s="35"/>
    </row>
    <row r="17" spans="1:36" ht="15.75" customHeight="1" x14ac:dyDescent="0.25">
      <c r="A17" s="41"/>
      <c r="B17" s="15"/>
      <c r="C17" s="16">
        <f t="shared" si="4"/>
        <v>0</v>
      </c>
      <c r="D17" s="17"/>
      <c r="E17" s="17"/>
      <c r="F17" s="17"/>
      <c r="G17" s="35"/>
      <c r="H17" s="35"/>
      <c r="I17" s="35"/>
      <c r="J17" s="35"/>
      <c r="K17" s="15"/>
      <c r="L17" s="16">
        <f t="shared" si="5"/>
        <v>0</v>
      </c>
      <c r="M17" s="17"/>
      <c r="N17" s="17"/>
      <c r="O17" s="17"/>
      <c r="P17" s="35"/>
      <c r="Q17" s="35"/>
      <c r="R17" s="35"/>
      <c r="S17" s="35"/>
      <c r="T17" s="15"/>
      <c r="U17" s="16">
        <f t="shared" si="6"/>
        <v>0</v>
      </c>
      <c r="V17" s="17"/>
      <c r="W17" s="17"/>
      <c r="X17" s="17"/>
      <c r="Y17" s="35"/>
      <c r="Z17" s="35"/>
      <c r="AA17" s="35"/>
      <c r="AB17" s="35"/>
      <c r="AC17" s="15"/>
      <c r="AD17" s="16">
        <f t="shared" si="7"/>
        <v>0</v>
      </c>
      <c r="AE17" s="17"/>
      <c r="AF17" s="17"/>
      <c r="AG17" s="17"/>
      <c r="AH17" s="35"/>
      <c r="AI17" s="35"/>
      <c r="AJ17" s="35"/>
    </row>
    <row r="18" spans="1:36" ht="15.75" customHeight="1" x14ac:dyDescent="0.25">
      <c r="A18" s="41"/>
      <c r="B18" s="17"/>
      <c r="C18" s="16">
        <f t="shared" si="4"/>
        <v>0</v>
      </c>
      <c r="D18" s="17"/>
      <c r="E18" s="17"/>
      <c r="F18" s="17"/>
      <c r="G18" s="35"/>
      <c r="H18" s="35"/>
      <c r="I18" s="35"/>
      <c r="J18" s="35"/>
      <c r="K18" s="17"/>
      <c r="L18" s="16">
        <f t="shared" si="5"/>
        <v>0</v>
      </c>
      <c r="M18" s="17"/>
      <c r="N18" s="17"/>
      <c r="O18" s="17"/>
      <c r="P18" s="35"/>
      <c r="Q18" s="35"/>
      <c r="R18" s="35"/>
      <c r="S18" s="35"/>
      <c r="T18" s="17"/>
      <c r="U18" s="16">
        <f t="shared" si="6"/>
        <v>0</v>
      </c>
      <c r="V18" s="17"/>
      <c r="W18" s="17"/>
      <c r="X18" s="17"/>
      <c r="Y18" s="35"/>
      <c r="Z18" s="35"/>
      <c r="AA18" s="35"/>
      <c r="AB18" s="35"/>
      <c r="AC18" s="17"/>
      <c r="AD18" s="16">
        <f t="shared" si="7"/>
        <v>0</v>
      </c>
      <c r="AE18" s="17"/>
      <c r="AF18" s="17"/>
      <c r="AG18" s="17"/>
      <c r="AH18" s="35"/>
      <c r="AI18" s="35"/>
      <c r="AJ18" s="35"/>
    </row>
    <row r="19" spans="1:36" ht="15.75" customHeight="1" x14ac:dyDescent="0.25">
      <c r="A19" s="42"/>
      <c r="B19" s="17"/>
      <c r="C19" s="16">
        <f t="shared" si="4"/>
        <v>0</v>
      </c>
      <c r="D19" s="17"/>
      <c r="E19" s="17"/>
      <c r="F19" s="17"/>
      <c r="G19" s="36"/>
      <c r="H19" s="36"/>
      <c r="I19" s="36"/>
      <c r="J19" s="36"/>
      <c r="K19" s="17"/>
      <c r="L19" s="16">
        <f t="shared" si="5"/>
        <v>0</v>
      </c>
      <c r="M19" s="17"/>
      <c r="N19" s="17"/>
      <c r="O19" s="17"/>
      <c r="P19" s="36"/>
      <c r="Q19" s="36"/>
      <c r="R19" s="36"/>
      <c r="S19" s="36"/>
      <c r="T19" s="17"/>
      <c r="U19" s="16">
        <f t="shared" si="6"/>
        <v>0</v>
      </c>
      <c r="V19" s="17"/>
      <c r="W19" s="17"/>
      <c r="X19" s="17"/>
      <c r="Y19" s="36"/>
      <c r="Z19" s="36"/>
      <c r="AA19" s="36"/>
      <c r="AB19" s="36"/>
      <c r="AC19" s="17"/>
      <c r="AD19" s="16">
        <f t="shared" si="7"/>
        <v>0</v>
      </c>
      <c r="AE19" s="17"/>
      <c r="AF19" s="17"/>
      <c r="AG19" s="17"/>
      <c r="AH19" s="36"/>
      <c r="AI19" s="36"/>
      <c r="AJ19" s="36"/>
    </row>
    <row r="20" spans="1:36" ht="15.75" customHeight="1" x14ac:dyDescent="0.25">
      <c r="A20" s="40" t="s">
        <v>117</v>
      </c>
      <c r="B20" s="11">
        <v>0.65</v>
      </c>
      <c r="C20" s="12" t="s">
        <v>95</v>
      </c>
      <c r="D20" s="13">
        <v>8</v>
      </c>
      <c r="E20" s="13">
        <v>5</v>
      </c>
      <c r="F20" s="13">
        <v>8</v>
      </c>
      <c r="G20" s="37">
        <f>(E20*F20)+(E21*F21)+(E22*F22)+(E23*F23)+(E24*F24)</f>
        <v>40</v>
      </c>
      <c r="H20" s="34">
        <f>AVERAGE(B20:B24)</f>
        <v>0.65</v>
      </c>
      <c r="I20" s="37"/>
      <c r="J20" s="37" t="s">
        <v>120</v>
      </c>
      <c r="K20" s="11">
        <v>0.65</v>
      </c>
      <c r="L20" s="12" t="s">
        <v>95</v>
      </c>
      <c r="M20" s="13"/>
      <c r="N20" s="13">
        <v>5</v>
      </c>
      <c r="O20" s="13">
        <v>8</v>
      </c>
      <c r="P20" s="37">
        <f>(N20*O20)+(N21*O21)+(N22*O22)+(N23*O23)+(N24*O24)</f>
        <v>40</v>
      </c>
      <c r="Q20" s="34">
        <f>AVERAGE(K20:K24)</f>
        <v>0.65</v>
      </c>
      <c r="R20" s="37"/>
      <c r="S20" s="37" t="s">
        <v>123</v>
      </c>
      <c r="T20" s="11">
        <v>0.65</v>
      </c>
      <c r="U20" s="12" t="s">
        <v>95</v>
      </c>
      <c r="V20" s="13"/>
      <c r="W20" s="13">
        <v>5</v>
      </c>
      <c r="X20" s="13">
        <v>8</v>
      </c>
      <c r="Y20" s="37">
        <f>(W20*X20)+(W21*X21)+(W22*X22)+(W23*X23)+(W24*X24)</f>
        <v>40</v>
      </c>
      <c r="Z20" s="34">
        <f>AVERAGE(T20:T24)</f>
        <v>0.65</v>
      </c>
      <c r="AA20" s="37"/>
      <c r="AB20" s="37" t="s">
        <v>124</v>
      </c>
      <c r="AC20" s="11">
        <v>0.6</v>
      </c>
      <c r="AD20" s="12" t="s">
        <v>95</v>
      </c>
      <c r="AE20" s="13"/>
      <c r="AF20" s="13">
        <v>5</v>
      </c>
      <c r="AG20" s="13">
        <v>8</v>
      </c>
      <c r="AH20" s="37">
        <f>(AF20*AG20)+(AF21*AG21)+(AF22*AG22)+(AF23*AG23)+(AF24*AG24)</f>
        <v>40</v>
      </c>
      <c r="AI20" s="34">
        <f>AVERAGE(AC20:AC24)</f>
        <v>0.6</v>
      </c>
      <c r="AJ20" s="37"/>
    </row>
    <row r="21" spans="1:36" ht="15.75" customHeight="1" x14ac:dyDescent="0.25">
      <c r="A21" s="41"/>
      <c r="B21" s="13"/>
      <c r="C21" s="12" t="s">
        <v>95</v>
      </c>
      <c r="D21" s="13"/>
      <c r="E21" s="13"/>
      <c r="F21" s="13"/>
      <c r="G21" s="35"/>
      <c r="H21" s="35"/>
      <c r="I21" s="35"/>
      <c r="J21" s="35"/>
      <c r="K21" s="13"/>
      <c r="L21" s="12" t="s">
        <v>95</v>
      </c>
      <c r="M21" s="13"/>
      <c r="N21" s="13"/>
      <c r="O21" s="13"/>
      <c r="P21" s="35"/>
      <c r="Q21" s="35"/>
      <c r="R21" s="35"/>
      <c r="S21" s="35"/>
      <c r="T21" s="13"/>
      <c r="U21" s="12" t="s">
        <v>95</v>
      </c>
      <c r="V21" s="13"/>
      <c r="W21" s="13"/>
      <c r="X21" s="13"/>
      <c r="Y21" s="35"/>
      <c r="Z21" s="35"/>
      <c r="AA21" s="35"/>
      <c r="AB21" s="35"/>
      <c r="AC21" s="13"/>
      <c r="AD21" s="12" t="s">
        <v>95</v>
      </c>
      <c r="AE21" s="13"/>
      <c r="AF21" s="13"/>
      <c r="AG21" s="13"/>
      <c r="AH21" s="35"/>
      <c r="AI21" s="35"/>
      <c r="AJ21" s="35"/>
    </row>
    <row r="22" spans="1:36" ht="15.75" customHeight="1" x14ac:dyDescent="0.25">
      <c r="A22" s="41"/>
      <c r="B22" s="13"/>
      <c r="C22" s="12" t="s">
        <v>95</v>
      </c>
      <c r="D22" s="13"/>
      <c r="E22" s="13"/>
      <c r="F22" s="13"/>
      <c r="G22" s="35"/>
      <c r="H22" s="35"/>
      <c r="I22" s="35"/>
      <c r="J22" s="35"/>
      <c r="K22" s="13"/>
      <c r="L22" s="12" t="s">
        <v>95</v>
      </c>
      <c r="M22" s="13"/>
      <c r="N22" s="13"/>
      <c r="O22" s="13"/>
      <c r="P22" s="35"/>
      <c r="Q22" s="35"/>
      <c r="R22" s="35"/>
      <c r="S22" s="35"/>
      <c r="T22" s="13"/>
      <c r="U22" s="12" t="s">
        <v>95</v>
      </c>
      <c r="V22" s="13"/>
      <c r="W22" s="13"/>
      <c r="X22" s="13"/>
      <c r="Y22" s="35"/>
      <c r="Z22" s="35"/>
      <c r="AA22" s="35"/>
      <c r="AB22" s="35"/>
      <c r="AC22" s="13"/>
      <c r="AD22" s="12" t="s">
        <v>95</v>
      </c>
      <c r="AE22" s="13"/>
      <c r="AF22" s="13"/>
      <c r="AG22" s="13"/>
      <c r="AH22" s="35"/>
      <c r="AI22" s="35"/>
      <c r="AJ22" s="35"/>
    </row>
    <row r="23" spans="1:36" x14ac:dyDescent="0.25">
      <c r="A23" s="41"/>
      <c r="B23" s="13"/>
      <c r="C23" s="12" t="s">
        <v>95</v>
      </c>
      <c r="D23" s="13"/>
      <c r="E23" s="13"/>
      <c r="F23" s="13"/>
      <c r="G23" s="35"/>
      <c r="H23" s="35"/>
      <c r="I23" s="35"/>
      <c r="J23" s="35"/>
      <c r="K23" s="13"/>
      <c r="L23" s="12" t="s">
        <v>95</v>
      </c>
      <c r="M23" s="13"/>
      <c r="N23" s="13"/>
      <c r="O23" s="13"/>
      <c r="P23" s="35"/>
      <c r="Q23" s="35"/>
      <c r="R23" s="35"/>
      <c r="S23" s="35"/>
      <c r="T23" s="13"/>
      <c r="U23" s="12" t="s">
        <v>95</v>
      </c>
      <c r="V23" s="13"/>
      <c r="W23" s="13"/>
      <c r="X23" s="13"/>
      <c r="Y23" s="35"/>
      <c r="Z23" s="35"/>
      <c r="AA23" s="35"/>
      <c r="AB23" s="35"/>
      <c r="AC23" s="13"/>
      <c r="AD23" s="12" t="s">
        <v>95</v>
      </c>
      <c r="AE23" s="13"/>
      <c r="AF23" s="13"/>
      <c r="AG23" s="13"/>
      <c r="AH23" s="35"/>
      <c r="AI23" s="35"/>
      <c r="AJ23" s="35"/>
    </row>
    <row r="24" spans="1:36" x14ac:dyDescent="0.25">
      <c r="A24" s="42"/>
      <c r="B24" s="13"/>
      <c r="C24" s="12" t="s">
        <v>95</v>
      </c>
      <c r="D24" s="13"/>
      <c r="E24" s="13"/>
      <c r="F24" s="13"/>
      <c r="G24" s="36"/>
      <c r="H24" s="36"/>
      <c r="I24" s="36"/>
      <c r="J24" s="36"/>
      <c r="K24" s="13"/>
      <c r="L24" s="12" t="s">
        <v>95</v>
      </c>
      <c r="M24" s="13"/>
      <c r="N24" s="13"/>
      <c r="O24" s="13"/>
      <c r="P24" s="36"/>
      <c r="Q24" s="36"/>
      <c r="R24" s="36"/>
      <c r="S24" s="36"/>
      <c r="T24" s="13"/>
      <c r="U24" s="12" t="s">
        <v>95</v>
      </c>
      <c r="V24" s="13"/>
      <c r="W24" s="13"/>
      <c r="X24" s="13"/>
      <c r="Y24" s="36"/>
      <c r="Z24" s="36"/>
      <c r="AA24" s="36"/>
      <c r="AB24" s="36"/>
      <c r="AC24" s="13"/>
      <c r="AD24" s="12" t="s">
        <v>95</v>
      </c>
      <c r="AE24" s="13"/>
      <c r="AF24" s="13"/>
      <c r="AG24" s="13"/>
      <c r="AH24" s="36"/>
      <c r="AI24" s="36"/>
      <c r="AJ24" s="36"/>
    </row>
    <row r="25" spans="1:36" ht="63" x14ac:dyDescent="0.25">
      <c r="A25" s="24" t="s">
        <v>127</v>
      </c>
      <c r="B25" s="17" t="s">
        <v>95</v>
      </c>
      <c r="C25" s="17"/>
      <c r="D25" s="17">
        <v>8</v>
      </c>
      <c r="E25" s="17">
        <v>3</v>
      </c>
      <c r="F25" s="17">
        <v>10</v>
      </c>
      <c r="G25" s="17" t="s">
        <v>95</v>
      </c>
      <c r="H25" s="17"/>
      <c r="I25" s="17"/>
      <c r="J25" s="17" t="s">
        <v>128</v>
      </c>
      <c r="K25" s="17" t="s">
        <v>95</v>
      </c>
      <c r="L25" s="17">
        <v>9</v>
      </c>
      <c r="M25" s="17"/>
      <c r="N25" s="17">
        <v>3</v>
      </c>
      <c r="O25" s="17">
        <v>10</v>
      </c>
      <c r="P25" s="17"/>
      <c r="Q25" s="17"/>
      <c r="R25" s="17"/>
      <c r="S25" s="17" t="s">
        <v>129</v>
      </c>
      <c r="T25" s="17">
        <v>9</v>
      </c>
      <c r="U25" s="17"/>
      <c r="V25" s="17"/>
      <c r="W25" s="17">
        <v>3</v>
      </c>
      <c r="X25" s="17">
        <v>10</v>
      </c>
      <c r="Y25" s="17"/>
      <c r="Z25" s="17"/>
      <c r="AA25" s="17"/>
      <c r="AB25" s="17" t="s">
        <v>130</v>
      </c>
      <c r="AC25" s="17" t="s">
        <v>95</v>
      </c>
      <c r="AD25" s="17">
        <v>8</v>
      </c>
      <c r="AE25" s="17"/>
      <c r="AF25" s="17">
        <v>3</v>
      </c>
      <c r="AG25" s="17">
        <v>10</v>
      </c>
      <c r="AH25" s="17"/>
      <c r="AI25" s="17"/>
      <c r="AJ25" s="17"/>
    </row>
    <row r="26" spans="1:36" ht="13.5" x14ac:dyDescent="0.25">
      <c r="A26" s="33" t="s">
        <v>83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13.5" x14ac:dyDescent="0.25">
      <c r="A27" s="33" t="s">
        <v>13</v>
      </c>
      <c r="B27" s="31"/>
      <c r="C27" s="31"/>
      <c r="D27" s="31"/>
      <c r="E27" s="31"/>
      <c r="F27" s="31"/>
      <c r="G27" s="31"/>
      <c r="H27" s="31"/>
      <c r="I27" s="31"/>
      <c r="J27" s="33" t="s">
        <v>14</v>
      </c>
      <c r="K27" s="31"/>
      <c r="L27" s="31"/>
      <c r="M27" s="31"/>
      <c r="N27" s="31"/>
      <c r="O27" s="31"/>
      <c r="P27" s="31"/>
      <c r="Q27" s="31"/>
      <c r="R27" s="31"/>
      <c r="S27" s="33" t="s">
        <v>15</v>
      </c>
      <c r="T27" s="31"/>
      <c r="U27" s="31"/>
      <c r="V27" s="31"/>
      <c r="W27" s="31"/>
      <c r="X27" s="31"/>
      <c r="Y27" s="31"/>
      <c r="Z27" s="31"/>
      <c r="AA27" s="31"/>
      <c r="AB27" s="33" t="s">
        <v>16</v>
      </c>
      <c r="AC27" s="31"/>
      <c r="AD27" s="31"/>
      <c r="AE27" s="31"/>
      <c r="AF27" s="31"/>
      <c r="AG27" s="31"/>
      <c r="AH27" s="31"/>
      <c r="AI27" s="31"/>
      <c r="AJ27" s="31"/>
    </row>
    <row r="28" spans="1:36" ht="31.5" x14ac:dyDescent="0.25">
      <c r="A28" s="10" t="s">
        <v>17</v>
      </c>
      <c r="B28" s="10" t="s">
        <v>18</v>
      </c>
      <c r="C28" s="10" t="s">
        <v>19</v>
      </c>
      <c r="D28" s="10"/>
      <c r="E28" s="10" t="s">
        <v>20</v>
      </c>
      <c r="F28" s="10" t="s">
        <v>21</v>
      </c>
      <c r="G28" s="10" t="s">
        <v>22</v>
      </c>
      <c r="H28" s="10" t="s">
        <v>23</v>
      </c>
      <c r="I28" s="10" t="s">
        <v>24</v>
      </c>
      <c r="J28" s="10" t="s">
        <v>17</v>
      </c>
      <c r="K28" s="10" t="s">
        <v>18</v>
      </c>
      <c r="L28" s="10" t="s">
        <v>19</v>
      </c>
      <c r="M28" s="10"/>
      <c r="N28" s="10" t="s">
        <v>20</v>
      </c>
      <c r="O28" s="10" t="s">
        <v>21</v>
      </c>
      <c r="P28" s="10" t="s">
        <v>22</v>
      </c>
      <c r="Q28" s="10" t="s">
        <v>23</v>
      </c>
      <c r="R28" s="10" t="s">
        <v>24</v>
      </c>
      <c r="S28" s="10" t="s">
        <v>17</v>
      </c>
      <c r="T28" s="10" t="s">
        <v>18</v>
      </c>
      <c r="U28" s="10" t="s">
        <v>19</v>
      </c>
      <c r="V28" s="10"/>
      <c r="W28" s="10" t="s">
        <v>20</v>
      </c>
      <c r="X28" s="10" t="s">
        <v>21</v>
      </c>
      <c r="Y28" s="10" t="s">
        <v>22</v>
      </c>
      <c r="Z28" s="10" t="s">
        <v>23</v>
      </c>
      <c r="AA28" s="10" t="s">
        <v>24</v>
      </c>
      <c r="AB28" s="10" t="s">
        <v>17</v>
      </c>
      <c r="AC28" s="10" t="s">
        <v>18</v>
      </c>
      <c r="AD28" s="10" t="s">
        <v>19</v>
      </c>
      <c r="AE28" s="10"/>
      <c r="AF28" s="10" t="s">
        <v>20</v>
      </c>
      <c r="AG28" s="10" t="s">
        <v>21</v>
      </c>
      <c r="AH28" s="10" t="s">
        <v>22</v>
      </c>
      <c r="AI28" s="10" t="s">
        <v>23</v>
      </c>
      <c r="AJ28" s="10" t="s">
        <v>24</v>
      </c>
    </row>
    <row r="29" spans="1:36" x14ac:dyDescent="0.25">
      <c r="A29" s="40" t="s">
        <v>25</v>
      </c>
      <c r="B29" s="11">
        <f t="shared" ref="B29:B30" si="8">B10+2.5%</f>
        <v>0.875</v>
      </c>
      <c r="C29" s="12">
        <f t="shared" ref="C29:C33" si="9">MROUND($C$3*B29,2.5)</f>
        <v>255</v>
      </c>
      <c r="D29" s="13">
        <v>8</v>
      </c>
      <c r="E29" s="13">
        <v>1</v>
      </c>
      <c r="F29" s="13">
        <v>3</v>
      </c>
      <c r="G29" s="37">
        <f>(E29*F29)+(E30*F30)+(E31*F31)+(E32*F32)+(E33*F33)</f>
        <v>12</v>
      </c>
      <c r="H29" s="34">
        <f>AVERAGE(B29:B33)</f>
        <v>0.85000000000000009</v>
      </c>
      <c r="I29" s="37" t="s">
        <v>125</v>
      </c>
      <c r="J29" s="37" t="s">
        <v>28</v>
      </c>
      <c r="K29" s="11">
        <f t="shared" ref="K29:K30" si="10">K10+2.5%</f>
        <v>0.875</v>
      </c>
      <c r="L29" s="12">
        <f t="shared" ref="L29:L33" si="11">MROUND($C$3*K29,2.5)</f>
        <v>255</v>
      </c>
      <c r="M29" s="13">
        <v>8</v>
      </c>
      <c r="N29" s="13">
        <v>1</v>
      </c>
      <c r="O29" s="13">
        <v>3</v>
      </c>
      <c r="P29" s="37">
        <f>(N29*O29)+(N30*O30)+(N31*O31)+(N32*O32)+(N33*O33)</f>
        <v>12</v>
      </c>
      <c r="Q29" s="34">
        <f>AVERAGE(K29:K33)</f>
        <v>0.85000000000000009</v>
      </c>
      <c r="R29" s="37" t="s">
        <v>125</v>
      </c>
      <c r="S29" s="37" t="s">
        <v>38</v>
      </c>
      <c r="T29" s="11">
        <f t="shared" ref="T29:T30" si="12">T10+2.5%</f>
        <v>0.82500000000000007</v>
      </c>
      <c r="U29" s="12">
        <f t="shared" ref="U29:U33" si="13">MROUND($C$3*T29,2.5)</f>
        <v>242.5</v>
      </c>
      <c r="V29" s="13">
        <v>8</v>
      </c>
      <c r="W29" s="13">
        <v>1</v>
      </c>
      <c r="X29" s="13">
        <v>3</v>
      </c>
      <c r="Y29" s="37">
        <f>(W29*X29)+(W30*X30)+(W31*X31)+(W32*X32)+(W33*X33)</f>
        <v>12</v>
      </c>
      <c r="Z29" s="34">
        <f>AVERAGE(T29:T33)</f>
        <v>0.8</v>
      </c>
      <c r="AA29" s="37" t="s">
        <v>125</v>
      </c>
      <c r="AB29" s="37" t="s">
        <v>96</v>
      </c>
      <c r="AC29" s="11">
        <f t="shared" ref="AC29:AC30" si="14">AC10+2.5%</f>
        <v>0.82500000000000007</v>
      </c>
      <c r="AD29" s="12">
        <f t="shared" ref="AD29:AD33" si="15">MROUND($C$3*AC29,2.5)</f>
        <v>242.5</v>
      </c>
      <c r="AE29" s="13">
        <v>8</v>
      </c>
      <c r="AF29" s="13">
        <v>1</v>
      </c>
      <c r="AG29" s="13">
        <v>3</v>
      </c>
      <c r="AH29" s="37">
        <f>(AF29*AG29)+(AF30*AG30)+(AF31*AG31)+(AF32*AG32)+(AF33*AG33)</f>
        <v>12</v>
      </c>
      <c r="AI29" s="34">
        <f>AVERAGE(AC29:AC33)</f>
        <v>0.8</v>
      </c>
      <c r="AJ29" s="37" t="s">
        <v>125</v>
      </c>
    </row>
    <row r="30" spans="1:36" x14ac:dyDescent="0.25">
      <c r="A30" s="41"/>
      <c r="B30" s="11">
        <f t="shared" si="8"/>
        <v>0.82500000000000007</v>
      </c>
      <c r="C30" s="12">
        <f t="shared" si="9"/>
        <v>242.5</v>
      </c>
      <c r="D30" s="13">
        <v>7</v>
      </c>
      <c r="E30" s="13">
        <v>3</v>
      </c>
      <c r="F30" s="13">
        <v>3</v>
      </c>
      <c r="G30" s="35"/>
      <c r="H30" s="35"/>
      <c r="I30" s="35"/>
      <c r="J30" s="35"/>
      <c r="K30" s="11">
        <f t="shared" si="10"/>
        <v>0.82500000000000007</v>
      </c>
      <c r="L30" s="12">
        <f t="shared" si="11"/>
        <v>242.5</v>
      </c>
      <c r="M30" s="13">
        <v>7</v>
      </c>
      <c r="N30" s="13">
        <v>3</v>
      </c>
      <c r="O30" s="13">
        <v>3</v>
      </c>
      <c r="P30" s="35"/>
      <c r="Q30" s="35"/>
      <c r="R30" s="35"/>
      <c r="S30" s="35"/>
      <c r="T30" s="11">
        <f t="shared" si="12"/>
        <v>0.77500000000000002</v>
      </c>
      <c r="U30" s="12">
        <f t="shared" si="13"/>
        <v>227.5</v>
      </c>
      <c r="V30" s="13">
        <v>7</v>
      </c>
      <c r="W30" s="13">
        <v>3</v>
      </c>
      <c r="X30" s="13">
        <v>3</v>
      </c>
      <c r="Y30" s="35"/>
      <c r="Z30" s="35"/>
      <c r="AA30" s="35"/>
      <c r="AB30" s="35"/>
      <c r="AC30" s="11">
        <f t="shared" si="14"/>
        <v>0.77500000000000002</v>
      </c>
      <c r="AD30" s="12">
        <f t="shared" si="15"/>
        <v>227.5</v>
      </c>
      <c r="AE30" s="13">
        <v>7</v>
      </c>
      <c r="AF30" s="13">
        <v>3</v>
      </c>
      <c r="AG30" s="13">
        <v>3</v>
      </c>
      <c r="AH30" s="35"/>
      <c r="AI30" s="35"/>
      <c r="AJ30" s="35"/>
    </row>
    <row r="31" spans="1:36" x14ac:dyDescent="0.25">
      <c r="A31" s="41"/>
      <c r="B31" s="11"/>
      <c r="C31" s="12">
        <f t="shared" si="9"/>
        <v>0</v>
      </c>
      <c r="D31" s="13"/>
      <c r="E31" s="13"/>
      <c r="F31" s="13"/>
      <c r="G31" s="35"/>
      <c r="H31" s="35"/>
      <c r="I31" s="35"/>
      <c r="J31" s="35"/>
      <c r="K31" s="11"/>
      <c r="L31" s="12">
        <f t="shared" si="11"/>
        <v>0</v>
      </c>
      <c r="M31" s="13"/>
      <c r="N31" s="13"/>
      <c r="O31" s="13"/>
      <c r="P31" s="35"/>
      <c r="Q31" s="35"/>
      <c r="R31" s="35"/>
      <c r="S31" s="35"/>
      <c r="T31" s="11"/>
      <c r="U31" s="12">
        <f t="shared" si="13"/>
        <v>0</v>
      </c>
      <c r="V31" s="13"/>
      <c r="W31" s="13"/>
      <c r="X31" s="13"/>
      <c r="Y31" s="35"/>
      <c r="Z31" s="35"/>
      <c r="AA31" s="35"/>
      <c r="AB31" s="35"/>
      <c r="AC31" s="11"/>
      <c r="AD31" s="12">
        <f t="shared" si="15"/>
        <v>0</v>
      </c>
      <c r="AE31" s="13"/>
      <c r="AF31" s="13"/>
      <c r="AG31" s="13"/>
      <c r="AH31" s="35"/>
      <c r="AI31" s="35"/>
      <c r="AJ31" s="35"/>
    </row>
    <row r="32" spans="1:36" x14ac:dyDescent="0.25">
      <c r="A32" s="41"/>
      <c r="B32" s="13"/>
      <c r="C32" s="12">
        <f t="shared" si="9"/>
        <v>0</v>
      </c>
      <c r="D32" s="13"/>
      <c r="E32" s="13"/>
      <c r="F32" s="13"/>
      <c r="G32" s="35"/>
      <c r="H32" s="35"/>
      <c r="I32" s="35"/>
      <c r="J32" s="35"/>
      <c r="K32" s="13"/>
      <c r="L32" s="12">
        <f t="shared" si="11"/>
        <v>0</v>
      </c>
      <c r="M32" s="13"/>
      <c r="N32" s="13"/>
      <c r="O32" s="13"/>
      <c r="P32" s="35"/>
      <c r="Q32" s="35"/>
      <c r="R32" s="35"/>
      <c r="S32" s="35"/>
      <c r="T32" s="13"/>
      <c r="U32" s="12">
        <f t="shared" si="13"/>
        <v>0</v>
      </c>
      <c r="V32" s="13"/>
      <c r="W32" s="13"/>
      <c r="X32" s="13"/>
      <c r="Y32" s="35"/>
      <c r="Z32" s="35"/>
      <c r="AA32" s="35"/>
      <c r="AB32" s="35"/>
      <c r="AC32" s="13"/>
      <c r="AD32" s="12">
        <f t="shared" si="15"/>
        <v>0</v>
      </c>
      <c r="AE32" s="13"/>
      <c r="AF32" s="13"/>
      <c r="AG32" s="13"/>
      <c r="AH32" s="35"/>
      <c r="AI32" s="35"/>
      <c r="AJ32" s="35"/>
    </row>
    <row r="33" spans="1:36" x14ac:dyDescent="0.25">
      <c r="A33" s="42"/>
      <c r="B33" s="13"/>
      <c r="C33" s="12">
        <f t="shared" si="9"/>
        <v>0</v>
      </c>
      <c r="D33" s="13"/>
      <c r="E33" s="13"/>
      <c r="F33" s="13"/>
      <c r="G33" s="36"/>
      <c r="H33" s="36"/>
      <c r="I33" s="35"/>
      <c r="J33" s="36"/>
      <c r="K33" s="13"/>
      <c r="L33" s="12">
        <f t="shared" si="11"/>
        <v>0</v>
      </c>
      <c r="M33" s="13"/>
      <c r="N33" s="13"/>
      <c r="O33" s="13"/>
      <c r="P33" s="36"/>
      <c r="Q33" s="36"/>
      <c r="R33" s="35"/>
      <c r="S33" s="36"/>
      <c r="T33" s="13"/>
      <c r="U33" s="12">
        <f t="shared" si="13"/>
        <v>0</v>
      </c>
      <c r="V33" s="13"/>
      <c r="W33" s="13"/>
      <c r="X33" s="13"/>
      <c r="Y33" s="36"/>
      <c r="Z33" s="36"/>
      <c r="AA33" s="35"/>
      <c r="AB33" s="36"/>
      <c r="AC33" s="13"/>
      <c r="AD33" s="12">
        <f t="shared" si="15"/>
        <v>0</v>
      </c>
      <c r="AE33" s="13"/>
      <c r="AF33" s="13"/>
      <c r="AG33" s="13"/>
      <c r="AH33" s="36"/>
      <c r="AI33" s="36"/>
      <c r="AJ33" s="35"/>
    </row>
    <row r="34" spans="1:36" x14ac:dyDescent="0.25">
      <c r="A34" s="43" t="s">
        <v>31</v>
      </c>
      <c r="B34" s="15">
        <f t="shared" ref="B34:B35" si="16">B15+2.5%</f>
        <v>0.875</v>
      </c>
      <c r="C34" s="16">
        <f t="shared" ref="C34:C38" si="17">MROUND($G$3*B34,2.5)</f>
        <v>0</v>
      </c>
      <c r="D34" s="17">
        <v>8</v>
      </c>
      <c r="E34" s="17">
        <v>1</v>
      </c>
      <c r="F34" s="17">
        <v>3</v>
      </c>
      <c r="G34" s="38">
        <f>(E34*F34)+(E35*F35)+(E36*F36)+(E37*F37)+(E38*F38)</f>
        <v>12</v>
      </c>
      <c r="H34" s="39">
        <f>AVERAGE(B34:B38)</f>
        <v>0.85000000000000009</v>
      </c>
      <c r="I34" s="35"/>
      <c r="J34" s="38" t="s">
        <v>69</v>
      </c>
      <c r="K34" s="15">
        <f t="shared" ref="K34:K35" si="18">K15+2.5%</f>
        <v>0.82500000000000007</v>
      </c>
      <c r="L34" s="16">
        <f t="shared" ref="L34:L38" si="19">MROUND($G$3*K34,2.5)</f>
        <v>0</v>
      </c>
      <c r="M34" s="17">
        <v>8</v>
      </c>
      <c r="N34" s="17">
        <v>1</v>
      </c>
      <c r="O34" s="17">
        <v>3</v>
      </c>
      <c r="P34" s="38">
        <f>(N34*O34)+(N35*O35)+(N36*O36)+(N37*O37)+(N38*O38)</f>
        <v>12</v>
      </c>
      <c r="Q34" s="39">
        <f>AVERAGE(K34:K38)</f>
        <v>0.8</v>
      </c>
      <c r="R34" s="35"/>
      <c r="S34" s="38" t="s">
        <v>94</v>
      </c>
      <c r="T34" s="15">
        <f t="shared" ref="T34:T35" si="20">T15+2.5%</f>
        <v>0.875</v>
      </c>
      <c r="U34" s="16">
        <f t="shared" ref="U34:U38" si="21">MROUND($G$3*T34,2.5)</f>
        <v>0</v>
      </c>
      <c r="V34" s="17">
        <v>8</v>
      </c>
      <c r="W34" s="17">
        <v>1</v>
      </c>
      <c r="X34" s="17">
        <v>3</v>
      </c>
      <c r="Y34" s="38">
        <f>(W34*X34)+(W35*X35)+(W36*X36)+(W37*X37)+(W38*X38)</f>
        <v>12</v>
      </c>
      <c r="Z34" s="39">
        <f>AVERAGE(T34:T38)</f>
        <v>0.85000000000000009</v>
      </c>
      <c r="AA34" s="35"/>
      <c r="AB34" s="38" t="s">
        <v>111</v>
      </c>
      <c r="AC34" s="15">
        <f t="shared" ref="AC34:AC35" si="22">AC15+2.5%</f>
        <v>0.72499999999999998</v>
      </c>
      <c r="AD34" s="16">
        <f t="shared" ref="AD34:AD38" si="23">MROUND($G$3*AC34,2.5)</f>
        <v>0</v>
      </c>
      <c r="AE34" s="17">
        <v>8</v>
      </c>
      <c r="AF34" s="17">
        <v>1</v>
      </c>
      <c r="AG34" s="17">
        <v>3</v>
      </c>
      <c r="AH34" s="38">
        <f>(AF34*AG34)+(AF35*AG35)+(AF36*AG36)+(AF37*AG37)+(AF38*AG38)</f>
        <v>12</v>
      </c>
      <c r="AI34" s="39">
        <f>AVERAGE(AC34:AC38)</f>
        <v>0.75</v>
      </c>
      <c r="AJ34" s="35"/>
    </row>
    <row r="35" spans="1:36" x14ac:dyDescent="0.25">
      <c r="A35" s="41"/>
      <c r="B35" s="15">
        <f t="shared" si="16"/>
        <v>0.82500000000000007</v>
      </c>
      <c r="C35" s="16">
        <f t="shared" si="17"/>
        <v>0</v>
      </c>
      <c r="D35" s="17">
        <v>7</v>
      </c>
      <c r="E35" s="17">
        <v>3</v>
      </c>
      <c r="F35" s="17">
        <v>3</v>
      </c>
      <c r="G35" s="35"/>
      <c r="H35" s="35"/>
      <c r="I35" s="35"/>
      <c r="J35" s="35"/>
      <c r="K35" s="15">
        <f t="shared" si="18"/>
        <v>0.77500000000000002</v>
      </c>
      <c r="L35" s="16">
        <f t="shared" si="19"/>
        <v>0</v>
      </c>
      <c r="M35" s="17">
        <v>7</v>
      </c>
      <c r="N35" s="17">
        <v>3</v>
      </c>
      <c r="O35" s="17">
        <v>3</v>
      </c>
      <c r="P35" s="35"/>
      <c r="Q35" s="35"/>
      <c r="R35" s="35"/>
      <c r="S35" s="35"/>
      <c r="T35" s="15">
        <f t="shared" si="20"/>
        <v>0.82500000000000007</v>
      </c>
      <c r="U35" s="16">
        <f t="shared" si="21"/>
        <v>0</v>
      </c>
      <c r="V35" s="17">
        <v>7</v>
      </c>
      <c r="W35" s="17">
        <v>3</v>
      </c>
      <c r="X35" s="17">
        <v>3</v>
      </c>
      <c r="Y35" s="35"/>
      <c r="Z35" s="35"/>
      <c r="AA35" s="35"/>
      <c r="AB35" s="35"/>
      <c r="AC35" s="15">
        <f t="shared" si="22"/>
        <v>0.77500000000000002</v>
      </c>
      <c r="AD35" s="16">
        <f t="shared" si="23"/>
        <v>0</v>
      </c>
      <c r="AE35" s="17">
        <v>7</v>
      </c>
      <c r="AF35" s="17">
        <v>3</v>
      </c>
      <c r="AG35" s="17">
        <v>3</v>
      </c>
      <c r="AH35" s="35"/>
      <c r="AI35" s="35"/>
      <c r="AJ35" s="35"/>
    </row>
    <row r="36" spans="1:36" x14ac:dyDescent="0.25">
      <c r="A36" s="41"/>
      <c r="B36" s="15"/>
      <c r="C36" s="16">
        <f t="shared" si="17"/>
        <v>0</v>
      </c>
      <c r="D36" s="17"/>
      <c r="E36" s="17"/>
      <c r="F36" s="17"/>
      <c r="G36" s="35"/>
      <c r="H36" s="35"/>
      <c r="I36" s="35"/>
      <c r="J36" s="35"/>
      <c r="K36" s="15"/>
      <c r="L36" s="16">
        <f t="shared" si="19"/>
        <v>0</v>
      </c>
      <c r="M36" s="17"/>
      <c r="N36" s="17"/>
      <c r="O36" s="17"/>
      <c r="P36" s="35"/>
      <c r="Q36" s="35"/>
      <c r="R36" s="35"/>
      <c r="S36" s="35"/>
      <c r="T36" s="15"/>
      <c r="U36" s="16">
        <f t="shared" si="21"/>
        <v>0</v>
      </c>
      <c r="V36" s="17"/>
      <c r="W36" s="17"/>
      <c r="X36" s="17"/>
      <c r="Y36" s="35"/>
      <c r="Z36" s="35"/>
      <c r="AA36" s="35"/>
      <c r="AB36" s="35"/>
      <c r="AC36" s="15"/>
      <c r="AD36" s="16">
        <f t="shared" si="23"/>
        <v>0</v>
      </c>
      <c r="AE36" s="17"/>
      <c r="AF36" s="17"/>
      <c r="AG36" s="17"/>
      <c r="AH36" s="35"/>
      <c r="AI36" s="35"/>
      <c r="AJ36" s="35"/>
    </row>
    <row r="37" spans="1:36" x14ac:dyDescent="0.25">
      <c r="A37" s="41"/>
      <c r="B37" s="17"/>
      <c r="C37" s="16">
        <f t="shared" si="17"/>
        <v>0</v>
      </c>
      <c r="D37" s="17"/>
      <c r="E37" s="17"/>
      <c r="F37" s="17"/>
      <c r="G37" s="35"/>
      <c r="H37" s="35"/>
      <c r="I37" s="35"/>
      <c r="J37" s="35"/>
      <c r="K37" s="17"/>
      <c r="L37" s="16">
        <f t="shared" si="19"/>
        <v>0</v>
      </c>
      <c r="M37" s="17"/>
      <c r="N37" s="17"/>
      <c r="O37" s="17"/>
      <c r="P37" s="35"/>
      <c r="Q37" s="35"/>
      <c r="R37" s="35"/>
      <c r="S37" s="35"/>
      <c r="T37" s="17"/>
      <c r="U37" s="16">
        <f t="shared" si="21"/>
        <v>0</v>
      </c>
      <c r="V37" s="17"/>
      <c r="W37" s="17"/>
      <c r="X37" s="17"/>
      <c r="Y37" s="35"/>
      <c r="Z37" s="35"/>
      <c r="AA37" s="35"/>
      <c r="AB37" s="35"/>
      <c r="AC37" s="17"/>
      <c r="AD37" s="16">
        <f t="shared" si="23"/>
        <v>0</v>
      </c>
      <c r="AE37" s="17"/>
      <c r="AF37" s="17"/>
      <c r="AG37" s="17"/>
      <c r="AH37" s="35"/>
      <c r="AI37" s="35"/>
      <c r="AJ37" s="35"/>
    </row>
    <row r="38" spans="1:36" x14ac:dyDescent="0.25">
      <c r="A38" s="42"/>
      <c r="B38" s="17"/>
      <c r="C38" s="16">
        <f t="shared" si="17"/>
        <v>0</v>
      </c>
      <c r="D38" s="17"/>
      <c r="E38" s="17"/>
      <c r="F38" s="17"/>
      <c r="G38" s="36"/>
      <c r="H38" s="36"/>
      <c r="I38" s="36"/>
      <c r="J38" s="36"/>
      <c r="K38" s="17"/>
      <c r="L38" s="16">
        <f t="shared" si="19"/>
        <v>0</v>
      </c>
      <c r="M38" s="17"/>
      <c r="N38" s="17"/>
      <c r="O38" s="17"/>
      <c r="P38" s="36"/>
      <c r="Q38" s="36"/>
      <c r="R38" s="36"/>
      <c r="S38" s="36"/>
      <c r="T38" s="17"/>
      <c r="U38" s="16">
        <f t="shared" si="21"/>
        <v>0</v>
      </c>
      <c r="V38" s="17"/>
      <c r="W38" s="17"/>
      <c r="X38" s="17"/>
      <c r="Y38" s="36"/>
      <c r="Z38" s="36"/>
      <c r="AA38" s="36"/>
      <c r="AB38" s="36"/>
      <c r="AC38" s="17"/>
      <c r="AD38" s="16">
        <f t="shared" si="23"/>
        <v>0</v>
      </c>
      <c r="AE38" s="17"/>
      <c r="AF38" s="17"/>
      <c r="AG38" s="17"/>
      <c r="AH38" s="36"/>
      <c r="AI38" s="36"/>
      <c r="AJ38" s="36"/>
    </row>
    <row r="39" spans="1:36" x14ac:dyDescent="0.25">
      <c r="A39" s="40" t="s">
        <v>117</v>
      </c>
      <c r="B39" s="11">
        <f>B20+0.025</f>
        <v>0.67500000000000004</v>
      </c>
      <c r="C39" s="12" t="s">
        <v>95</v>
      </c>
      <c r="D39" s="13"/>
      <c r="E39" s="13">
        <v>5</v>
      </c>
      <c r="F39" s="13">
        <v>8</v>
      </c>
      <c r="G39" s="37">
        <f>(E39*F39)+(E40*F40)+(E41*F41)+(E42*F42)+(E43*F43)</f>
        <v>40</v>
      </c>
      <c r="H39" s="34">
        <f>AVERAGE(B39:B43)</f>
        <v>0.67500000000000004</v>
      </c>
      <c r="I39" s="37"/>
      <c r="J39" s="37" t="s">
        <v>120</v>
      </c>
      <c r="K39" s="11">
        <f>K20+0.025</f>
        <v>0.67500000000000004</v>
      </c>
      <c r="L39" s="12" t="s">
        <v>95</v>
      </c>
      <c r="M39" s="13"/>
      <c r="N39" s="13">
        <v>5</v>
      </c>
      <c r="O39" s="13">
        <v>8</v>
      </c>
      <c r="P39" s="37">
        <f>(N39*O39)+(N40*O40)+(N41*O41)+(N42*O42)+(N43*O43)</f>
        <v>40</v>
      </c>
      <c r="Q39" s="34">
        <f>AVERAGE(K39:K43)</f>
        <v>0.67500000000000004</v>
      </c>
      <c r="R39" s="37"/>
      <c r="S39" s="37" t="s">
        <v>131</v>
      </c>
      <c r="T39" s="11">
        <f>T20+0.025</f>
        <v>0.67500000000000004</v>
      </c>
      <c r="U39" s="12" t="s">
        <v>95</v>
      </c>
      <c r="V39" s="13"/>
      <c r="W39" s="13">
        <v>5</v>
      </c>
      <c r="X39" s="13">
        <v>8</v>
      </c>
      <c r="Y39" s="37">
        <f>(W39*X39)+(W40*X40)+(W41*X41)+(W42*X42)+(W43*X43)</f>
        <v>40</v>
      </c>
      <c r="Z39" s="34">
        <f>AVERAGE(T39:T43)</f>
        <v>0.67500000000000004</v>
      </c>
      <c r="AA39" s="37"/>
      <c r="AB39" s="37" t="s">
        <v>124</v>
      </c>
      <c r="AC39" s="11">
        <f>AC20+0.025</f>
        <v>0.625</v>
      </c>
      <c r="AD39" s="12" t="s">
        <v>95</v>
      </c>
      <c r="AE39" s="13"/>
      <c r="AF39" s="13">
        <v>5</v>
      </c>
      <c r="AG39" s="13">
        <v>8</v>
      </c>
      <c r="AH39" s="37">
        <f>(AF39*AG39)+(AF40*AG40)+(AF41*AG41)+(AF42*AG42)+(AF43*AG43)</f>
        <v>40</v>
      </c>
      <c r="AI39" s="34">
        <f>AVERAGE(AC39:AC43)</f>
        <v>0.625</v>
      </c>
      <c r="AJ39" s="37"/>
    </row>
    <row r="40" spans="1:36" x14ac:dyDescent="0.25">
      <c r="A40" s="41"/>
      <c r="B40" s="13"/>
      <c r="C40" s="12" t="s">
        <v>95</v>
      </c>
      <c r="D40" s="13"/>
      <c r="E40" s="13"/>
      <c r="F40" s="13"/>
      <c r="G40" s="35"/>
      <c r="H40" s="35"/>
      <c r="I40" s="35"/>
      <c r="J40" s="35"/>
      <c r="K40" s="13"/>
      <c r="L40" s="12" t="s">
        <v>95</v>
      </c>
      <c r="M40" s="13"/>
      <c r="N40" s="13"/>
      <c r="O40" s="13"/>
      <c r="P40" s="35"/>
      <c r="Q40" s="35"/>
      <c r="R40" s="35"/>
      <c r="S40" s="35"/>
      <c r="T40" s="13"/>
      <c r="U40" s="12" t="s">
        <v>95</v>
      </c>
      <c r="V40" s="13"/>
      <c r="W40" s="13"/>
      <c r="X40" s="13"/>
      <c r="Y40" s="35"/>
      <c r="Z40" s="35"/>
      <c r="AA40" s="35"/>
      <c r="AB40" s="35"/>
      <c r="AC40" s="13"/>
      <c r="AD40" s="12" t="s">
        <v>95</v>
      </c>
      <c r="AE40" s="13"/>
      <c r="AF40" s="13"/>
      <c r="AG40" s="13"/>
      <c r="AH40" s="35"/>
      <c r="AI40" s="35"/>
      <c r="AJ40" s="35"/>
    </row>
    <row r="41" spans="1:36" x14ac:dyDescent="0.25">
      <c r="A41" s="41"/>
      <c r="B41" s="13"/>
      <c r="C41" s="12" t="s">
        <v>95</v>
      </c>
      <c r="D41" s="13"/>
      <c r="E41" s="13"/>
      <c r="F41" s="13"/>
      <c r="G41" s="35"/>
      <c r="H41" s="35"/>
      <c r="I41" s="35"/>
      <c r="J41" s="35"/>
      <c r="K41" s="13"/>
      <c r="L41" s="12" t="s">
        <v>95</v>
      </c>
      <c r="M41" s="13"/>
      <c r="N41" s="13"/>
      <c r="O41" s="13"/>
      <c r="P41" s="35"/>
      <c r="Q41" s="35"/>
      <c r="R41" s="35"/>
      <c r="S41" s="35"/>
      <c r="T41" s="13"/>
      <c r="U41" s="12" t="s">
        <v>95</v>
      </c>
      <c r="V41" s="13"/>
      <c r="W41" s="13"/>
      <c r="X41" s="13"/>
      <c r="Y41" s="35"/>
      <c r="Z41" s="35"/>
      <c r="AA41" s="35"/>
      <c r="AB41" s="35"/>
      <c r="AC41" s="13"/>
      <c r="AD41" s="12" t="s">
        <v>95</v>
      </c>
      <c r="AE41" s="13"/>
      <c r="AF41" s="13"/>
      <c r="AG41" s="13"/>
      <c r="AH41" s="35"/>
      <c r="AI41" s="35"/>
      <c r="AJ41" s="35"/>
    </row>
    <row r="42" spans="1:36" x14ac:dyDescent="0.25">
      <c r="A42" s="41"/>
      <c r="B42" s="13"/>
      <c r="C42" s="12" t="s">
        <v>95</v>
      </c>
      <c r="D42" s="13"/>
      <c r="E42" s="13"/>
      <c r="F42" s="13"/>
      <c r="G42" s="35"/>
      <c r="H42" s="35"/>
      <c r="I42" s="35"/>
      <c r="J42" s="35"/>
      <c r="K42" s="13"/>
      <c r="L42" s="12" t="s">
        <v>95</v>
      </c>
      <c r="M42" s="13"/>
      <c r="N42" s="13"/>
      <c r="O42" s="13"/>
      <c r="P42" s="35"/>
      <c r="Q42" s="35"/>
      <c r="R42" s="35"/>
      <c r="S42" s="35"/>
      <c r="T42" s="13"/>
      <c r="U42" s="12" t="s">
        <v>95</v>
      </c>
      <c r="V42" s="13"/>
      <c r="W42" s="13"/>
      <c r="X42" s="13"/>
      <c r="Y42" s="35"/>
      <c r="Z42" s="35"/>
      <c r="AA42" s="35"/>
      <c r="AB42" s="35"/>
      <c r="AC42" s="13"/>
      <c r="AD42" s="12" t="s">
        <v>95</v>
      </c>
      <c r="AE42" s="13"/>
      <c r="AF42" s="13"/>
      <c r="AG42" s="13"/>
      <c r="AH42" s="35"/>
      <c r="AI42" s="35"/>
      <c r="AJ42" s="35"/>
    </row>
    <row r="43" spans="1:36" x14ac:dyDescent="0.25">
      <c r="A43" s="42"/>
      <c r="B43" s="13"/>
      <c r="C43" s="12" t="s">
        <v>95</v>
      </c>
      <c r="D43" s="13"/>
      <c r="E43" s="13"/>
      <c r="F43" s="13"/>
      <c r="G43" s="36"/>
      <c r="H43" s="36"/>
      <c r="I43" s="36"/>
      <c r="J43" s="36"/>
      <c r="K43" s="13"/>
      <c r="L43" s="12" t="s">
        <v>95</v>
      </c>
      <c r="M43" s="13"/>
      <c r="N43" s="13"/>
      <c r="O43" s="13"/>
      <c r="P43" s="36"/>
      <c r="Q43" s="36"/>
      <c r="R43" s="36"/>
      <c r="S43" s="36"/>
      <c r="T43" s="13"/>
      <c r="U43" s="12" t="s">
        <v>95</v>
      </c>
      <c r="V43" s="13"/>
      <c r="W43" s="13"/>
      <c r="X43" s="13"/>
      <c r="Y43" s="36"/>
      <c r="Z43" s="36"/>
      <c r="AA43" s="36"/>
      <c r="AB43" s="36"/>
      <c r="AC43" s="13"/>
      <c r="AD43" s="12" t="s">
        <v>95</v>
      </c>
      <c r="AE43" s="13"/>
      <c r="AF43" s="13"/>
      <c r="AG43" s="13"/>
      <c r="AH43" s="36"/>
      <c r="AI43" s="36"/>
      <c r="AJ43" s="36"/>
    </row>
    <row r="44" spans="1:36" ht="63" x14ac:dyDescent="0.25">
      <c r="A44" s="24" t="s">
        <v>127</v>
      </c>
      <c r="B44" s="17" t="s">
        <v>95</v>
      </c>
      <c r="C44" s="17"/>
      <c r="D44" s="17">
        <v>8</v>
      </c>
      <c r="E44" s="17">
        <v>3</v>
      </c>
      <c r="F44" s="17">
        <v>10</v>
      </c>
      <c r="G44" s="17" t="s">
        <v>95</v>
      </c>
      <c r="H44" s="17"/>
      <c r="I44" s="17"/>
      <c r="J44" s="17" t="s">
        <v>128</v>
      </c>
      <c r="K44" s="17" t="s">
        <v>95</v>
      </c>
      <c r="L44" s="17">
        <v>9</v>
      </c>
      <c r="M44" s="17"/>
      <c r="N44" s="17">
        <v>3</v>
      </c>
      <c r="O44" s="17">
        <v>10</v>
      </c>
      <c r="P44" s="17"/>
      <c r="Q44" s="17"/>
      <c r="R44" s="17"/>
      <c r="S44" s="17" t="s">
        <v>129</v>
      </c>
      <c r="T44" s="17">
        <v>9</v>
      </c>
      <c r="U44" s="17"/>
      <c r="V44" s="17"/>
      <c r="W44" s="17">
        <v>3</v>
      </c>
      <c r="X44" s="17">
        <v>10</v>
      </c>
      <c r="Y44" s="17"/>
      <c r="Z44" s="17"/>
      <c r="AA44" s="17"/>
      <c r="AB44" s="17" t="s">
        <v>130</v>
      </c>
      <c r="AC44" s="17" t="s">
        <v>95</v>
      </c>
      <c r="AD44" s="17">
        <v>8</v>
      </c>
      <c r="AE44" s="17"/>
      <c r="AF44" s="17">
        <v>3</v>
      </c>
      <c r="AG44" s="17">
        <v>10</v>
      </c>
      <c r="AH44" s="17"/>
      <c r="AI44" s="17"/>
      <c r="AJ44" s="17"/>
    </row>
    <row r="45" spans="1:36" ht="13.5" x14ac:dyDescent="0.25">
      <c r="A45" s="33" t="s">
        <v>68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ht="13.5" x14ac:dyDescent="0.25">
      <c r="A46" s="33" t="s">
        <v>13</v>
      </c>
      <c r="B46" s="31"/>
      <c r="C46" s="31"/>
      <c r="D46" s="31"/>
      <c r="E46" s="31"/>
      <c r="F46" s="31"/>
      <c r="G46" s="31"/>
      <c r="H46" s="31"/>
      <c r="I46" s="31"/>
      <c r="J46" s="33" t="s">
        <v>14</v>
      </c>
      <c r="K46" s="31"/>
      <c r="L46" s="31"/>
      <c r="M46" s="31"/>
      <c r="N46" s="31"/>
      <c r="O46" s="31"/>
      <c r="P46" s="31"/>
      <c r="Q46" s="31"/>
      <c r="R46" s="31"/>
      <c r="S46" s="33" t="s">
        <v>15</v>
      </c>
      <c r="T46" s="31"/>
      <c r="U46" s="31"/>
      <c r="V46" s="31"/>
      <c r="W46" s="31"/>
      <c r="X46" s="31"/>
      <c r="Y46" s="31"/>
      <c r="Z46" s="31"/>
      <c r="AA46" s="31"/>
      <c r="AB46" s="33" t="s">
        <v>16</v>
      </c>
      <c r="AC46" s="31"/>
      <c r="AD46" s="31"/>
      <c r="AE46" s="31"/>
      <c r="AF46" s="31"/>
      <c r="AG46" s="31"/>
      <c r="AH46" s="31"/>
      <c r="AI46" s="31"/>
      <c r="AJ46" s="31"/>
    </row>
    <row r="47" spans="1:36" ht="31.5" x14ac:dyDescent="0.25">
      <c r="A47" s="10" t="s">
        <v>17</v>
      </c>
      <c r="B47" s="10" t="s">
        <v>18</v>
      </c>
      <c r="C47" s="10" t="s">
        <v>19</v>
      </c>
      <c r="D47" s="10"/>
      <c r="E47" s="10" t="s">
        <v>20</v>
      </c>
      <c r="F47" s="10" t="s">
        <v>21</v>
      </c>
      <c r="G47" s="10" t="s">
        <v>22</v>
      </c>
      <c r="H47" s="10" t="s">
        <v>23</v>
      </c>
      <c r="I47" s="10" t="s">
        <v>24</v>
      </c>
      <c r="J47" s="10" t="s">
        <v>17</v>
      </c>
      <c r="K47" s="10" t="s">
        <v>18</v>
      </c>
      <c r="L47" s="10" t="s">
        <v>19</v>
      </c>
      <c r="M47" s="10"/>
      <c r="N47" s="10" t="s">
        <v>20</v>
      </c>
      <c r="O47" s="10" t="s">
        <v>21</v>
      </c>
      <c r="P47" s="10" t="s">
        <v>22</v>
      </c>
      <c r="Q47" s="10" t="s">
        <v>23</v>
      </c>
      <c r="R47" s="10" t="s">
        <v>24</v>
      </c>
      <c r="S47" s="10" t="s">
        <v>17</v>
      </c>
      <c r="T47" s="10" t="s">
        <v>18</v>
      </c>
      <c r="U47" s="10" t="s">
        <v>19</v>
      </c>
      <c r="V47" s="10"/>
      <c r="W47" s="10" t="s">
        <v>20</v>
      </c>
      <c r="X47" s="10" t="s">
        <v>21</v>
      </c>
      <c r="Y47" s="10" t="s">
        <v>22</v>
      </c>
      <c r="Z47" s="10" t="s">
        <v>23</v>
      </c>
      <c r="AA47" s="10" t="s">
        <v>24</v>
      </c>
      <c r="AB47" s="10" t="s">
        <v>17</v>
      </c>
      <c r="AC47" s="10" t="s">
        <v>18</v>
      </c>
      <c r="AD47" s="10" t="s">
        <v>19</v>
      </c>
      <c r="AE47" s="10"/>
      <c r="AF47" s="10" t="s">
        <v>20</v>
      </c>
      <c r="AG47" s="10" t="s">
        <v>21</v>
      </c>
      <c r="AH47" s="10" t="s">
        <v>22</v>
      </c>
      <c r="AI47" s="10" t="s">
        <v>23</v>
      </c>
      <c r="AJ47" s="10" t="s">
        <v>24</v>
      </c>
    </row>
    <row r="48" spans="1:36" x14ac:dyDescent="0.25">
      <c r="A48" s="40" t="s">
        <v>25</v>
      </c>
      <c r="B48" s="11">
        <f t="shared" ref="B48:B49" si="24">B29+2.5%</f>
        <v>0.9</v>
      </c>
      <c r="C48" s="12">
        <f t="shared" ref="C48:C52" si="25">MROUND($C$3*B48,2.5)</f>
        <v>262.5</v>
      </c>
      <c r="D48" s="13">
        <v>8</v>
      </c>
      <c r="E48" s="13">
        <v>1</v>
      </c>
      <c r="F48" s="13">
        <v>3</v>
      </c>
      <c r="G48" s="37">
        <f>(E48*F48)+(E49*F49)+(E50*F50)+(E51*F51)+(E52*F52)</f>
        <v>12</v>
      </c>
      <c r="H48" s="34">
        <f>AVERAGE(B48:B52)</f>
        <v>0.875</v>
      </c>
      <c r="I48" s="37" t="s">
        <v>125</v>
      </c>
      <c r="J48" s="37" t="s">
        <v>28</v>
      </c>
      <c r="K48" s="11">
        <f t="shared" ref="K48:K49" si="26">K29+2.5%</f>
        <v>0.9</v>
      </c>
      <c r="L48" s="12">
        <f t="shared" ref="L48:L52" si="27">MROUND($C$3*K48,2.5)</f>
        <v>262.5</v>
      </c>
      <c r="M48" s="13">
        <v>8</v>
      </c>
      <c r="N48" s="13">
        <v>1</v>
      </c>
      <c r="O48" s="13">
        <v>3</v>
      </c>
      <c r="P48" s="37">
        <f>(N48*O48)+(N49*O49)+(N50*O50)+(N51*O51)+(N52*O52)</f>
        <v>12</v>
      </c>
      <c r="Q48" s="34">
        <f>AVERAGE(K48:K52)</f>
        <v>0.875</v>
      </c>
      <c r="R48" s="37" t="s">
        <v>125</v>
      </c>
      <c r="S48" s="37" t="s">
        <v>38</v>
      </c>
      <c r="T48" s="11">
        <f t="shared" ref="T48:T49" si="28">T29+2.5%</f>
        <v>0.85000000000000009</v>
      </c>
      <c r="U48" s="12">
        <f t="shared" ref="U48:U52" si="29">MROUND($C$3*T48,2.5)</f>
        <v>247.5</v>
      </c>
      <c r="V48" s="13">
        <v>8</v>
      </c>
      <c r="W48" s="13">
        <v>1</v>
      </c>
      <c r="X48" s="13">
        <v>3</v>
      </c>
      <c r="Y48" s="37">
        <f>(W48*X48)+(W49*X49)+(W50*X50)+(W51*X51)+(W52*X52)</f>
        <v>12</v>
      </c>
      <c r="Z48" s="34">
        <f>AVERAGE(T48:T52)</f>
        <v>0.82500000000000007</v>
      </c>
      <c r="AA48" s="37" t="s">
        <v>125</v>
      </c>
      <c r="AB48" s="37" t="s">
        <v>96</v>
      </c>
      <c r="AC48" s="11">
        <f t="shared" ref="AC48:AC49" si="30">AC29+2.5%</f>
        <v>0.85000000000000009</v>
      </c>
      <c r="AD48" s="12">
        <f t="shared" ref="AD48:AD52" si="31">MROUND($C$3*AC48,2.5)</f>
        <v>247.5</v>
      </c>
      <c r="AE48" s="13">
        <v>8</v>
      </c>
      <c r="AF48" s="13">
        <v>1</v>
      </c>
      <c r="AG48" s="13">
        <v>3</v>
      </c>
      <c r="AH48" s="37">
        <f>(AF48*AG48)+(AF49*AG49)+(AF50*AG50)+(AF51*AG51)+(AF52*AG52)</f>
        <v>12</v>
      </c>
      <c r="AI48" s="34">
        <f>AVERAGE(AC48:AC52)</f>
        <v>0.82500000000000007</v>
      </c>
      <c r="AJ48" s="37" t="s">
        <v>125</v>
      </c>
    </row>
    <row r="49" spans="1:36" x14ac:dyDescent="0.25">
      <c r="A49" s="41"/>
      <c r="B49" s="11">
        <f t="shared" si="24"/>
        <v>0.85000000000000009</v>
      </c>
      <c r="C49" s="12">
        <f t="shared" si="25"/>
        <v>247.5</v>
      </c>
      <c r="D49" s="13">
        <v>7</v>
      </c>
      <c r="E49" s="13">
        <v>3</v>
      </c>
      <c r="F49" s="13">
        <v>3</v>
      </c>
      <c r="G49" s="35"/>
      <c r="H49" s="35"/>
      <c r="I49" s="35"/>
      <c r="J49" s="35"/>
      <c r="K49" s="11">
        <f t="shared" si="26"/>
        <v>0.85000000000000009</v>
      </c>
      <c r="L49" s="12">
        <f t="shared" si="27"/>
        <v>247.5</v>
      </c>
      <c r="M49" s="13">
        <v>7</v>
      </c>
      <c r="N49" s="13">
        <v>3</v>
      </c>
      <c r="O49" s="13">
        <v>3</v>
      </c>
      <c r="P49" s="35"/>
      <c r="Q49" s="35"/>
      <c r="R49" s="35"/>
      <c r="S49" s="35"/>
      <c r="T49" s="11">
        <f t="shared" si="28"/>
        <v>0.8</v>
      </c>
      <c r="U49" s="12">
        <f t="shared" si="29"/>
        <v>235</v>
      </c>
      <c r="V49" s="13">
        <v>7</v>
      </c>
      <c r="W49" s="13">
        <v>3</v>
      </c>
      <c r="X49" s="13">
        <v>3</v>
      </c>
      <c r="Y49" s="35"/>
      <c r="Z49" s="35"/>
      <c r="AA49" s="35"/>
      <c r="AB49" s="35"/>
      <c r="AC49" s="11">
        <f t="shared" si="30"/>
        <v>0.8</v>
      </c>
      <c r="AD49" s="12">
        <f t="shared" si="31"/>
        <v>235</v>
      </c>
      <c r="AE49" s="13">
        <v>7</v>
      </c>
      <c r="AF49" s="13">
        <v>3</v>
      </c>
      <c r="AG49" s="13">
        <v>3</v>
      </c>
      <c r="AH49" s="35"/>
      <c r="AI49" s="35"/>
      <c r="AJ49" s="35"/>
    </row>
    <row r="50" spans="1:36" x14ac:dyDescent="0.25">
      <c r="A50" s="41"/>
      <c r="B50" s="11"/>
      <c r="C50" s="12">
        <f t="shared" si="25"/>
        <v>0</v>
      </c>
      <c r="D50" s="13"/>
      <c r="E50" s="13"/>
      <c r="F50" s="13"/>
      <c r="G50" s="35"/>
      <c r="H50" s="35"/>
      <c r="I50" s="35"/>
      <c r="J50" s="35"/>
      <c r="K50" s="11"/>
      <c r="L50" s="12">
        <f t="shared" si="27"/>
        <v>0</v>
      </c>
      <c r="M50" s="13"/>
      <c r="N50" s="13"/>
      <c r="O50" s="13"/>
      <c r="P50" s="35"/>
      <c r="Q50" s="35"/>
      <c r="R50" s="35"/>
      <c r="S50" s="35"/>
      <c r="T50" s="11"/>
      <c r="U50" s="12">
        <f t="shared" si="29"/>
        <v>0</v>
      </c>
      <c r="V50" s="13"/>
      <c r="W50" s="13"/>
      <c r="X50" s="13"/>
      <c r="Y50" s="35"/>
      <c r="Z50" s="35"/>
      <c r="AA50" s="35"/>
      <c r="AB50" s="35"/>
      <c r="AC50" s="11"/>
      <c r="AD50" s="12">
        <f t="shared" si="31"/>
        <v>0</v>
      </c>
      <c r="AE50" s="13"/>
      <c r="AF50" s="13"/>
      <c r="AG50" s="13"/>
      <c r="AH50" s="35"/>
      <c r="AI50" s="35"/>
      <c r="AJ50" s="35"/>
    </row>
    <row r="51" spans="1:36" x14ac:dyDescent="0.25">
      <c r="A51" s="41"/>
      <c r="B51" s="13"/>
      <c r="C51" s="12">
        <f t="shared" si="25"/>
        <v>0</v>
      </c>
      <c r="D51" s="13"/>
      <c r="E51" s="13"/>
      <c r="F51" s="13"/>
      <c r="G51" s="35"/>
      <c r="H51" s="35"/>
      <c r="I51" s="35"/>
      <c r="J51" s="35"/>
      <c r="K51" s="13"/>
      <c r="L51" s="12">
        <f t="shared" si="27"/>
        <v>0</v>
      </c>
      <c r="M51" s="13"/>
      <c r="N51" s="13"/>
      <c r="O51" s="13"/>
      <c r="P51" s="35"/>
      <c r="Q51" s="35"/>
      <c r="R51" s="35"/>
      <c r="S51" s="35"/>
      <c r="T51" s="13"/>
      <c r="U51" s="12">
        <f t="shared" si="29"/>
        <v>0</v>
      </c>
      <c r="V51" s="13"/>
      <c r="W51" s="13"/>
      <c r="X51" s="13"/>
      <c r="Y51" s="35"/>
      <c r="Z51" s="35"/>
      <c r="AA51" s="35"/>
      <c r="AB51" s="35"/>
      <c r="AC51" s="13"/>
      <c r="AD51" s="12">
        <f t="shared" si="31"/>
        <v>0</v>
      </c>
      <c r="AE51" s="13"/>
      <c r="AF51" s="13"/>
      <c r="AG51" s="13"/>
      <c r="AH51" s="35"/>
      <c r="AI51" s="35"/>
      <c r="AJ51" s="35"/>
    </row>
    <row r="52" spans="1:36" x14ac:dyDescent="0.25">
      <c r="A52" s="42"/>
      <c r="B52" s="13"/>
      <c r="C52" s="12">
        <f t="shared" si="25"/>
        <v>0</v>
      </c>
      <c r="D52" s="13"/>
      <c r="E52" s="13"/>
      <c r="F52" s="13"/>
      <c r="G52" s="36"/>
      <c r="H52" s="36"/>
      <c r="I52" s="35"/>
      <c r="J52" s="36"/>
      <c r="K52" s="13"/>
      <c r="L52" s="12">
        <f t="shared" si="27"/>
        <v>0</v>
      </c>
      <c r="M52" s="13"/>
      <c r="N52" s="13"/>
      <c r="O52" s="13"/>
      <c r="P52" s="36"/>
      <c r="Q52" s="36"/>
      <c r="R52" s="35"/>
      <c r="S52" s="36"/>
      <c r="T52" s="13"/>
      <c r="U52" s="12">
        <f t="shared" si="29"/>
        <v>0</v>
      </c>
      <c r="V52" s="13"/>
      <c r="W52" s="13"/>
      <c r="X52" s="13"/>
      <c r="Y52" s="36"/>
      <c r="Z52" s="36"/>
      <c r="AA52" s="35"/>
      <c r="AB52" s="36"/>
      <c r="AC52" s="13"/>
      <c r="AD52" s="12">
        <f t="shared" si="31"/>
        <v>0</v>
      </c>
      <c r="AE52" s="13"/>
      <c r="AF52" s="13"/>
      <c r="AG52" s="13"/>
      <c r="AH52" s="36"/>
      <c r="AI52" s="36"/>
      <c r="AJ52" s="35"/>
    </row>
    <row r="53" spans="1:36" x14ac:dyDescent="0.25">
      <c r="A53" s="43" t="s">
        <v>31</v>
      </c>
      <c r="B53" s="15">
        <f t="shared" ref="B53:B54" si="32">B34+2.5%</f>
        <v>0.9</v>
      </c>
      <c r="C53" s="16">
        <f t="shared" ref="C53:C57" si="33">MROUND($G$3*B53,2.5)</f>
        <v>0</v>
      </c>
      <c r="D53" s="17">
        <v>8</v>
      </c>
      <c r="E53" s="17">
        <v>1</v>
      </c>
      <c r="F53" s="17">
        <v>3</v>
      </c>
      <c r="G53" s="38">
        <f>(E53*F53)+(E54*F54)+(E55*F55)+(E56*F56)+(E57*F57)</f>
        <v>12</v>
      </c>
      <c r="H53" s="39">
        <f>AVERAGE(B53:B57)</f>
        <v>0.875</v>
      </c>
      <c r="I53" s="35"/>
      <c r="J53" s="38" t="s">
        <v>69</v>
      </c>
      <c r="K53" s="15">
        <f t="shared" ref="K53:K54" si="34">K34+2.5%</f>
        <v>0.85000000000000009</v>
      </c>
      <c r="L53" s="16">
        <f t="shared" ref="L53:L57" si="35">MROUND($G$3*K53,2.5)</f>
        <v>0</v>
      </c>
      <c r="M53" s="17">
        <v>8</v>
      </c>
      <c r="N53" s="17">
        <v>1</v>
      </c>
      <c r="O53" s="17">
        <v>3</v>
      </c>
      <c r="P53" s="38">
        <f>(N53*O53)+(N54*O54)+(N55*O55)+(N56*O56)+(N57*O57)</f>
        <v>12</v>
      </c>
      <c r="Q53" s="39">
        <f>AVERAGE(K53:K57)</f>
        <v>0.82500000000000007</v>
      </c>
      <c r="R53" s="35"/>
      <c r="S53" s="38" t="s">
        <v>94</v>
      </c>
      <c r="T53" s="15">
        <f t="shared" ref="T53:T54" si="36">T34+2.5%</f>
        <v>0.9</v>
      </c>
      <c r="U53" s="16">
        <f t="shared" ref="U53:U57" si="37">MROUND($G$3*T53,2.5)</f>
        <v>0</v>
      </c>
      <c r="V53" s="17">
        <v>8</v>
      </c>
      <c r="W53" s="17">
        <v>1</v>
      </c>
      <c r="X53" s="17">
        <v>3</v>
      </c>
      <c r="Y53" s="38">
        <f>(W53*X53)+(W54*X54)+(W55*X55)+(W56*X56)+(W57*X57)</f>
        <v>12</v>
      </c>
      <c r="Z53" s="39">
        <f>AVERAGE(T53:T57)</f>
        <v>0.875</v>
      </c>
      <c r="AA53" s="35"/>
      <c r="AB53" s="38" t="s">
        <v>111</v>
      </c>
      <c r="AC53" s="15">
        <f t="shared" ref="AC53:AC54" si="38">AC34+2.5%</f>
        <v>0.75</v>
      </c>
      <c r="AD53" s="16">
        <f t="shared" ref="AD53:AD57" si="39">MROUND($G$3*AC53,2.5)</f>
        <v>0</v>
      </c>
      <c r="AE53" s="17">
        <v>8</v>
      </c>
      <c r="AF53" s="17">
        <v>1</v>
      </c>
      <c r="AG53" s="17">
        <v>3</v>
      </c>
      <c r="AH53" s="38">
        <f>(AF53*AG53)+(AF54*AG54)+(AF55*AG55)+(AF56*AG56)+(AF57*AG57)</f>
        <v>12</v>
      </c>
      <c r="AI53" s="39">
        <f>AVERAGE(AC53:AC57)</f>
        <v>0.77500000000000002</v>
      </c>
      <c r="AJ53" s="35"/>
    </row>
    <row r="54" spans="1:36" x14ac:dyDescent="0.25">
      <c r="A54" s="41"/>
      <c r="B54" s="15">
        <f t="shared" si="32"/>
        <v>0.85000000000000009</v>
      </c>
      <c r="C54" s="16">
        <f t="shared" si="33"/>
        <v>0</v>
      </c>
      <c r="D54" s="17">
        <v>7</v>
      </c>
      <c r="E54" s="17">
        <v>3</v>
      </c>
      <c r="F54" s="17">
        <v>3</v>
      </c>
      <c r="G54" s="35"/>
      <c r="H54" s="35"/>
      <c r="I54" s="35"/>
      <c r="J54" s="35"/>
      <c r="K54" s="15">
        <f t="shared" si="34"/>
        <v>0.8</v>
      </c>
      <c r="L54" s="16">
        <f t="shared" si="35"/>
        <v>0</v>
      </c>
      <c r="M54" s="17">
        <v>7</v>
      </c>
      <c r="N54" s="17">
        <v>3</v>
      </c>
      <c r="O54" s="17">
        <v>3</v>
      </c>
      <c r="P54" s="35"/>
      <c r="Q54" s="35"/>
      <c r="R54" s="35"/>
      <c r="S54" s="35"/>
      <c r="T54" s="15">
        <f t="shared" si="36"/>
        <v>0.85000000000000009</v>
      </c>
      <c r="U54" s="16">
        <f t="shared" si="37"/>
        <v>0</v>
      </c>
      <c r="V54" s="17">
        <v>7</v>
      </c>
      <c r="W54" s="17">
        <v>3</v>
      </c>
      <c r="X54" s="17">
        <v>3</v>
      </c>
      <c r="Y54" s="35"/>
      <c r="Z54" s="35"/>
      <c r="AA54" s="35"/>
      <c r="AB54" s="35"/>
      <c r="AC54" s="15">
        <f t="shared" si="38"/>
        <v>0.8</v>
      </c>
      <c r="AD54" s="16">
        <f t="shared" si="39"/>
        <v>0</v>
      </c>
      <c r="AE54" s="17">
        <v>7</v>
      </c>
      <c r="AF54" s="17">
        <v>3</v>
      </c>
      <c r="AG54" s="17">
        <v>3</v>
      </c>
      <c r="AH54" s="35"/>
      <c r="AI54" s="35"/>
      <c r="AJ54" s="35"/>
    </row>
    <row r="55" spans="1:36" x14ac:dyDescent="0.25">
      <c r="A55" s="41"/>
      <c r="B55" s="15"/>
      <c r="C55" s="16">
        <f t="shared" si="33"/>
        <v>0</v>
      </c>
      <c r="D55" s="17"/>
      <c r="E55" s="17"/>
      <c r="F55" s="17"/>
      <c r="G55" s="35"/>
      <c r="H55" s="35"/>
      <c r="I55" s="35"/>
      <c r="J55" s="35"/>
      <c r="K55" s="15"/>
      <c r="L55" s="16">
        <f t="shared" si="35"/>
        <v>0</v>
      </c>
      <c r="M55" s="17"/>
      <c r="N55" s="17"/>
      <c r="O55" s="17"/>
      <c r="P55" s="35"/>
      <c r="Q55" s="35"/>
      <c r="R55" s="35"/>
      <c r="S55" s="35"/>
      <c r="T55" s="15"/>
      <c r="U55" s="16">
        <f t="shared" si="37"/>
        <v>0</v>
      </c>
      <c r="V55" s="17"/>
      <c r="W55" s="17"/>
      <c r="X55" s="17"/>
      <c r="Y55" s="35"/>
      <c r="Z55" s="35"/>
      <c r="AA55" s="35"/>
      <c r="AB55" s="35"/>
      <c r="AC55" s="15"/>
      <c r="AD55" s="16">
        <f t="shared" si="39"/>
        <v>0</v>
      </c>
      <c r="AE55" s="17"/>
      <c r="AF55" s="17"/>
      <c r="AG55" s="17"/>
      <c r="AH55" s="35"/>
      <c r="AI55" s="35"/>
      <c r="AJ55" s="35"/>
    </row>
    <row r="56" spans="1:36" x14ac:dyDescent="0.25">
      <c r="A56" s="41"/>
      <c r="B56" s="17"/>
      <c r="C56" s="16">
        <f t="shared" si="33"/>
        <v>0</v>
      </c>
      <c r="D56" s="17"/>
      <c r="E56" s="17"/>
      <c r="F56" s="17"/>
      <c r="G56" s="35"/>
      <c r="H56" s="35"/>
      <c r="I56" s="35"/>
      <c r="J56" s="35"/>
      <c r="K56" s="17"/>
      <c r="L56" s="16">
        <f t="shared" si="35"/>
        <v>0</v>
      </c>
      <c r="M56" s="17"/>
      <c r="N56" s="17"/>
      <c r="O56" s="17"/>
      <c r="P56" s="35"/>
      <c r="Q56" s="35"/>
      <c r="R56" s="35"/>
      <c r="S56" s="35"/>
      <c r="T56" s="17"/>
      <c r="U56" s="16">
        <f t="shared" si="37"/>
        <v>0</v>
      </c>
      <c r="V56" s="17"/>
      <c r="W56" s="17"/>
      <c r="X56" s="17"/>
      <c r="Y56" s="35"/>
      <c r="Z56" s="35"/>
      <c r="AA56" s="35"/>
      <c r="AB56" s="35"/>
      <c r="AC56" s="17"/>
      <c r="AD56" s="16">
        <f t="shared" si="39"/>
        <v>0</v>
      </c>
      <c r="AE56" s="17"/>
      <c r="AF56" s="17"/>
      <c r="AG56" s="17"/>
      <c r="AH56" s="35"/>
      <c r="AI56" s="35"/>
      <c r="AJ56" s="35"/>
    </row>
    <row r="57" spans="1:36" x14ac:dyDescent="0.25">
      <c r="A57" s="42"/>
      <c r="B57" s="17"/>
      <c r="C57" s="16">
        <f t="shared" si="33"/>
        <v>0</v>
      </c>
      <c r="D57" s="17"/>
      <c r="E57" s="17"/>
      <c r="F57" s="17"/>
      <c r="G57" s="36"/>
      <c r="H57" s="36"/>
      <c r="I57" s="36"/>
      <c r="J57" s="36"/>
      <c r="K57" s="17"/>
      <c r="L57" s="16">
        <f t="shared" si="35"/>
        <v>0</v>
      </c>
      <c r="M57" s="17"/>
      <c r="N57" s="17"/>
      <c r="O57" s="17"/>
      <c r="P57" s="36"/>
      <c r="Q57" s="36"/>
      <c r="R57" s="36"/>
      <c r="S57" s="36"/>
      <c r="T57" s="17"/>
      <c r="U57" s="16">
        <f t="shared" si="37"/>
        <v>0</v>
      </c>
      <c r="V57" s="17"/>
      <c r="W57" s="17"/>
      <c r="X57" s="17"/>
      <c r="Y57" s="36"/>
      <c r="Z57" s="36"/>
      <c r="AA57" s="36"/>
      <c r="AB57" s="36"/>
      <c r="AC57" s="17"/>
      <c r="AD57" s="16">
        <f t="shared" si="39"/>
        <v>0</v>
      </c>
      <c r="AE57" s="17"/>
      <c r="AF57" s="17"/>
      <c r="AG57" s="17"/>
      <c r="AH57" s="36"/>
      <c r="AI57" s="36"/>
      <c r="AJ57" s="36"/>
    </row>
    <row r="58" spans="1:36" x14ac:dyDescent="0.25">
      <c r="A58" s="40" t="s">
        <v>117</v>
      </c>
      <c r="B58" s="11">
        <f>B39+0.025</f>
        <v>0.70000000000000007</v>
      </c>
      <c r="C58" s="12" t="s">
        <v>95</v>
      </c>
      <c r="D58" s="13"/>
      <c r="E58" s="13">
        <v>5</v>
      </c>
      <c r="F58" s="13">
        <v>8</v>
      </c>
      <c r="G58" s="37">
        <f>(E58*F58)+(E59*F59)+(E60*F60)+(E61*F61)+(E62*F62)</f>
        <v>40</v>
      </c>
      <c r="H58" s="34">
        <f>AVERAGE(B58:B62)</f>
        <v>0.70000000000000007</v>
      </c>
      <c r="I58" s="37"/>
      <c r="J58" s="37" t="s">
        <v>120</v>
      </c>
      <c r="K58" s="11">
        <f>K39+0.025</f>
        <v>0.70000000000000007</v>
      </c>
      <c r="L58" s="12" t="s">
        <v>95</v>
      </c>
      <c r="M58" s="13"/>
      <c r="N58" s="13">
        <v>5</v>
      </c>
      <c r="O58" s="13">
        <v>8</v>
      </c>
      <c r="P58" s="37">
        <f>(N58*O58)+(N59*O59)+(N60*O60)+(N61*O61)+(N62*O62)</f>
        <v>40</v>
      </c>
      <c r="Q58" s="34">
        <f>AVERAGE(K58:K62)</f>
        <v>0.70000000000000007</v>
      </c>
      <c r="R58" s="37"/>
      <c r="S58" s="37" t="s">
        <v>131</v>
      </c>
      <c r="T58" s="11">
        <f>T39+0.025</f>
        <v>0.70000000000000007</v>
      </c>
      <c r="U58" s="12" t="s">
        <v>95</v>
      </c>
      <c r="V58" s="13"/>
      <c r="W58" s="13">
        <v>5</v>
      </c>
      <c r="X58" s="13">
        <v>8</v>
      </c>
      <c r="Y58" s="37">
        <f>(W58*X58)+(W59*X59)+(W60*X60)+(W61*X61)+(W62*X62)</f>
        <v>40</v>
      </c>
      <c r="Z58" s="34">
        <f>AVERAGE(T58:T62)</f>
        <v>0.70000000000000007</v>
      </c>
      <c r="AA58" s="37"/>
      <c r="AB58" s="37" t="s">
        <v>124</v>
      </c>
      <c r="AC58" s="11">
        <f>AC39+0.025</f>
        <v>0.65</v>
      </c>
      <c r="AD58" s="12" t="s">
        <v>95</v>
      </c>
      <c r="AE58" s="13"/>
      <c r="AF58" s="13">
        <v>5</v>
      </c>
      <c r="AG58" s="13">
        <v>8</v>
      </c>
      <c r="AH58" s="37">
        <f>(AF58*AG58)+(AF59*AG59)+(AF60*AG60)+(AF61*AG61)+(AF62*AG62)</f>
        <v>40</v>
      </c>
      <c r="AI58" s="34">
        <f>AVERAGE(AC58:AC62)</f>
        <v>0.65</v>
      </c>
      <c r="AJ58" s="37"/>
    </row>
    <row r="59" spans="1:36" x14ac:dyDescent="0.25">
      <c r="A59" s="41"/>
      <c r="B59" s="13"/>
      <c r="C59" s="12" t="s">
        <v>95</v>
      </c>
      <c r="D59" s="13"/>
      <c r="E59" s="13"/>
      <c r="F59" s="13"/>
      <c r="G59" s="35"/>
      <c r="H59" s="35"/>
      <c r="I59" s="35"/>
      <c r="J59" s="35"/>
      <c r="K59" s="13"/>
      <c r="L59" s="12" t="s">
        <v>95</v>
      </c>
      <c r="M59" s="13"/>
      <c r="N59" s="13"/>
      <c r="O59" s="13"/>
      <c r="P59" s="35"/>
      <c r="Q59" s="35"/>
      <c r="R59" s="35"/>
      <c r="S59" s="35"/>
      <c r="T59" s="13"/>
      <c r="U59" s="12" t="s">
        <v>95</v>
      </c>
      <c r="V59" s="13"/>
      <c r="W59" s="13"/>
      <c r="X59" s="13"/>
      <c r="Y59" s="35"/>
      <c r="Z59" s="35"/>
      <c r="AA59" s="35"/>
      <c r="AB59" s="35"/>
      <c r="AC59" s="13"/>
      <c r="AD59" s="12" t="s">
        <v>95</v>
      </c>
      <c r="AE59" s="13"/>
      <c r="AF59" s="13"/>
      <c r="AG59" s="13"/>
      <c r="AH59" s="35"/>
      <c r="AI59" s="35"/>
      <c r="AJ59" s="35"/>
    </row>
    <row r="60" spans="1:36" x14ac:dyDescent="0.25">
      <c r="A60" s="41"/>
      <c r="B60" s="13"/>
      <c r="C60" s="12" t="s">
        <v>95</v>
      </c>
      <c r="D60" s="13"/>
      <c r="E60" s="13"/>
      <c r="F60" s="13"/>
      <c r="G60" s="35"/>
      <c r="H60" s="35"/>
      <c r="I60" s="35"/>
      <c r="J60" s="35"/>
      <c r="K60" s="13"/>
      <c r="L60" s="12" t="s">
        <v>95</v>
      </c>
      <c r="M60" s="13"/>
      <c r="N60" s="13"/>
      <c r="O60" s="13"/>
      <c r="P60" s="35"/>
      <c r="Q60" s="35"/>
      <c r="R60" s="35"/>
      <c r="S60" s="35"/>
      <c r="T60" s="13"/>
      <c r="U60" s="12" t="s">
        <v>95</v>
      </c>
      <c r="V60" s="13"/>
      <c r="W60" s="13"/>
      <c r="X60" s="13"/>
      <c r="Y60" s="35"/>
      <c r="Z60" s="35"/>
      <c r="AA60" s="35"/>
      <c r="AB60" s="35"/>
      <c r="AC60" s="13"/>
      <c r="AD60" s="12" t="s">
        <v>95</v>
      </c>
      <c r="AE60" s="13"/>
      <c r="AF60" s="13"/>
      <c r="AG60" s="13"/>
      <c r="AH60" s="35"/>
      <c r="AI60" s="35"/>
      <c r="AJ60" s="35"/>
    </row>
    <row r="61" spans="1:36" x14ac:dyDescent="0.25">
      <c r="A61" s="41"/>
      <c r="B61" s="13"/>
      <c r="C61" s="12" t="s">
        <v>95</v>
      </c>
      <c r="D61" s="13"/>
      <c r="E61" s="13"/>
      <c r="F61" s="13"/>
      <c r="G61" s="35"/>
      <c r="H61" s="35"/>
      <c r="I61" s="35"/>
      <c r="J61" s="35"/>
      <c r="K61" s="13"/>
      <c r="L61" s="12" t="s">
        <v>95</v>
      </c>
      <c r="M61" s="13"/>
      <c r="N61" s="13"/>
      <c r="O61" s="13"/>
      <c r="P61" s="35"/>
      <c r="Q61" s="35"/>
      <c r="R61" s="35"/>
      <c r="S61" s="35"/>
      <c r="T61" s="13"/>
      <c r="U61" s="12" t="s">
        <v>95</v>
      </c>
      <c r="V61" s="13"/>
      <c r="W61" s="13"/>
      <c r="X61" s="13"/>
      <c r="Y61" s="35"/>
      <c r="Z61" s="35"/>
      <c r="AA61" s="35"/>
      <c r="AB61" s="35"/>
      <c r="AC61" s="13"/>
      <c r="AD61" s="12" t="s">
        <v>95</v>
      </c>
      <c r="AE61" s="13"/>
      <c r="AF61" s="13"/>
      <c r="AG61" s="13"/>
      <c r="AH61" s="35"/>
      <c r="AI61" s="35"/>
      <c r="AJ61" s="35"/>
    </row>
    <row r="62" spans="1:36" x14ac:dyDescent="0.25">
      <c r="A62" s="42"/>
      <c r="B62" s="13"/>
      <c r="C62" s="12" t="s">
        <v>95</v>
      </c>
      <c r="D62" s="13"/>
      <c r="E62" s="13"/>
      <c r="F62" s="13"/>
      <c r="G62" s="36"/>
      <c r="H62" s="36"/>
      <c r="I62" s="36"/>
      <c r="J62" s="36"/>
      <c r="K62" s="13"/>
      <c r="L62" s="12" t="s">
        <v>95</v>
      </c>
      <c r="M62" s="13"/>
      <c r="N62" s="13"/>
      <c r="O62" s="13"/>
      <c r="P62" s="36"/>
      <c r="Q62" s="36"/>
      <c r="R62" s="36"/>
      <c r="S62" s="36"/>
      <c r="T62" s="13"/>
      <c r="U62" s="12" t="s">
        <v>95</v>
      </c>
      <c r="V62" s="13"/>
      <c r="W62" s="13"/>
      <c r="X62" s="13"/>
      <c r="Y62" s="36"/>
      <c r="Z62" s="36"/>
      <c r="AA62" s="36"/>
      <c r="AB62" s="36"/>
      <c r="AC62" s="13"/>
      <c r="AD62" s="12" t="s">
        <v>95</v>
      </c>
      <c r="AE62" s="13"/>
      <c r="AF62" s="13"/>
      <c r="AG62" s="13"/>
      <c r="AH62" s="36"/>
      <c r="AI62" s="36"/>
      <c r="AJ62" s="36"/>
    </row>
    <row r="63" spans="1:36" ht="63" x14ac:dyDescent="0.25">
      <c r="A63" s="24" t="s">
        <v>127</v>
      </c>
      <c r="B63" s="17" t="s">
        <v>95</v>
      </c>
      <c r="C63" s="17"/>
      <c r="D63" s="17">
        <v>8</v>
      </c>
      <c r="E63" s="17">
        <v>3</v>
      </c>
      <c r="F63" s="17">
        <v>10</v>
      </c>
      <c r="G63" s="17" t="s">
        <v>95</v>
      </c>
      <c r="H63" s="17"/>
      <c r="I63" s="17"/>
      <c r="J63" s="17" t="s">
        <v>128</v>
      </c>
      <c r="K63" s="17" t="s">
        <v>95</v>
      </c>
      <c r="L63" s="17">
        <v>9</v>
      </c>
      <c r="M63" s="17"/>
      <c r="N63" s="17">
        <v>3</v>
      </c>
      <c r="O63" s="17">
        <v>10</v>
      </c>
      <c r="P63" s="17"/>
      <c r="Q63" s="17"/>
      <c r="R63" s="17"/>
      <c r="S63" s="17" t="s">
        <v>129</v>
      </c>
      <c r="T63" s="17">
        <v>9</v>
      </c>
      <c r="U63" s="17"/>
      <c r="V63" s="17"/>
      <c r="W63" s="17">
        <v>3</v>
      </c>
      <c r="X63" s="17">
        <v>10</v>
      </c>
      <c r="Y63" s="17"/>
      <c r="Z63" s="17"/>
      <c r="AA63" s="17"/>
      <c r="AB63" s="17" t="s">
        <v>130</v>
      </c>
      <c r="AC63" s="17" t="s">
        <v>95</v>
      </c>
      <c r="AD63" s="17">
        <v>8</v>
      </c>
      <c r="AE63" s="17"/>
      <c r="AF63" s="17">
        <v>3</v>
      </c>
      <c r="AG63" s="17">
        <v>10</v>
      </c>
      <c r="AH63" s="17"/>
      <c r="AI63" s="17"/>
      <c r="AJ63" s="17"/>
    </row>
    <row r="64" spans="1:36" ht="13.5" x14ac:dyDescent="0.25">
      <c r="A64" s="33" t="s">
        <v>86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ht="13.5" x14ac:dyDescent="0.25">
      <c r="A65" s="33" t="s">
        <v>13</v>
      </c>
      <c r="B65" s="31"/>
      <c r="C65" s="31"/>
      <c r="D65" s="31"/>
      <c r="E65" s="31"/>
      <c r="F65" s="31"/>
      <c r="G65" s="31"/>
      <c r="H65" s="31"/>
      <c r="I65" s="31"/>
      <c r="J65" s="33" t="s">
        <v>14</v>
      </c>
      <c r="K65" s="31"/>
      <c r="L65" s="31"/>
      <c r="M65" s="31"/>
      <c r="N65" s="31"/>
      <c r="O65" s="31"/>
      <c r="P65" s="31"/>
      <c r="Q65" s="31"/>
      <c r="R65" s="31"/>
      <c r="S65" s="33" t="s">
        <v>15</v>
      </c>
      <c r="T65" s="31"/>
      <c r="U65" s="31"/>
      <c r="V65" s="31"/>
      <c r="W65" s="31"/>
      <c r="X65" s="31"/>
      <c r="Y65" s="31"/>
      <c r="Z65" s="31"/>
      <c r="AA65" s="31"/>
      <c r="AB65" s="33" t="s">
        <v>16</v>
      </c>
      <c r="AC65" s="31"/>
      <c r="AD65" s="31"/>
      <c r="AE65" s="31"/>
      <c r="AF65" s="31"/>
      <c r="AG65" s="31"/>
      <c r="AH65" s="31"/>
      <c r="AI65" s="31"/>
      <c r="AJ65" s="31"/>
    </row>
    <row r="66" spans="1:36" ht="31.5" x14ac:dyDescent="0.25">
      <c r="A66" s="10" t="s">
        <v>17</v>
      </c>
      <c r="B66" s="10" t="s">
        <v>18</v>
      </c>
      <c r="C66" s="10" t="s">
        <v>19</v>
      </c>
      <c r="D66" s="10"/>
      <c r="E66" s="10" t="s">
        <v>20</v>
      </c>
      <c r="F66" s="10" t="s">
        <v>21</v>
      </c>
      <c r="G66" s="10" t="s">
        <v>22</v>
      </c>
      <c r="H66" s="10" t="s">
        <v>23</v>
      </c>
      <c r="I66" s="10" t="s">
        <v>24</v>
      </c>
      <c r="J66" s="10" t="s">
        <v>17</v>
      </c>
      <c r="K66" s="10" t="s">
        <v>18</v>
      </c>
      <c r="L66" s="10" t="s">
        <v>19</v>
      </c>
      <c r="M66" s="10"/>
      <c r="N66" s="10" t="s">
        <v>20</v>
      </c>
      <c r="O66" s="10" t="s">
        <v>21</v>
      </c>
      <c r="P66" s="10" t="s">
        <v>22</v>
      </c>
      <c r="Q66" s="10" t="s">
        <v>23</v>
      </c>
      <c r="R66" s="10" t="s">
        <v>24</v>
      </c>
      <c r="S66" s="10" t="s">
        <v>17</v>
      </c>
      <c r="T66" s="10" t="s">
        <v>18</v>
      </c>
      <c r="U66" s="10" t="s">
        <v>19</v>
      </c>
      <c r="V66" s="10"/>
      <c r="W66" s="10" t="s">
        <v>20</v>
      </c>
      <c r="X66" s="10" t="s">
        <v>21</v>
      </c>
      <c r="Y66" s="10" t="s">
        <v>22</v>
      </c>
      <c r="Z66" s="10" t="s">
        <v>23</v>
      </c>
      <c r="AA66" s="10" t="s">
        <v>24</v>
      </c>
      <c r="AB66" s="10" t="s">
        <v>17</v>
      </c>
      <c r="AC66" s="10" t="s">
        <v>18</v>
      </c>
      <c r="AD66" s="10" t="s">
        <v>19</v>
      </c>
      <c r="AE66" s="10"/>
      <c r="AF66" s="10" t="s">
        <v>20</v>
      </c>
      <c r="AG66" s="10" t="s">
        <v>21</v>
      </c>
      <c r="AH66" s="10" t="s">
        <v>22</v>
      </c>
      <c r="AI66" s="10" t="s">
        <v>23</v>
      </c>
      <c r="AJ66" s="10" t="s">
        <v>24</v>
      </c>
    </row>
    <row r="67" spans="1:36" x14ac:dyDescent="0.25">
      <c r="A67" s="40" t="s">
        <v>25</v>
      </c>
      <c r="B67" s="11">
        <f t="shared" ref="B67:B68" si="40">B48+2.5%</f>
        <v>0.92500000000000004</v>
      </c>
      <c r="C67" s="12">
        <f t="shared" ref="C67:C71" si="41">MROUND($C$3*B67,2.5)</f>
        <v>270</v>
      </c>
      <c r="D67" s="13">
        <v>8</v>
      </c>
      <c r="E67" s="13">
        <v>1</v>
      </c>
      <c r="F67" s="13">
        <v>3</v>
      </c>
      <c r="G67" s="37">
        <f>(E67*F67)+(E68*F68)+(E69*F69)+(E70*F70)+(E71*F71)</f>
        <v>12</v>
      </c>
      <c r="H67" s="34">
        <f>AVERAGE(B67:B71)</f>
        <v>0.90000000000000013</v>
      </c>
      <c r="I67" s="37" t="s">
        <v>125</v>
      </c>
      <c r="J67" s="37" t="s">
        <v>28</v>
      </c>
      <c r="K67" s="11">
        <f t="shared" ref="K67:K68" si="42">K48+2.5%</f>
        <v>0.92500000000000004</v>
      </c>
      <c r="L67" s="12">
        <f t="shared" ref="L67:L71" si="43">MROUND($C$3*K67,2.5)</f>
        <v>270</v>
      </c>
      <c r="M67" s="13">
        <v>8</v>
      </c>
      <c r="N67" s="13">
        <v>1</v>
      </c>
      <c r="O67" s="13">
        <v>3</v>
      </c>
      <c r="P67" s="37">
        <f>(N67*O67)+(N68*O68)+(N69*O69)+(N70*O70)+(N71*O71)</f>
        <v>12</v>
      </c>
      <c r="Q67" s="34">
        <f>AVERAGE(K67:K71)</f>
        <v>0.90000000000000013</v>
      </c>
      <c r="R67" s="37" t="s">
        <v>125</v>
      </c>
      <c r="S67" s="37" t="s">
        <v>38</v>
      </c>
      <c r="T67" s="11">
        <f t="shared" ref="T67:T68" si="44">T48+2.5%</f>
        <v>0.87500000000000011</v>
      </c>
      <c r="U67" s="12">
        <f t="shared" ref="U67:U71" si="45">MROUND($C$3*T67,2.5)</f>
        <v>255</v>
      </c>
      <c r="V67" s="13">
        <v>8</v>
      </c>
      <c r="W67" s="13">
        <v>1</v>
      </c>
      <c r="X67" s="13">
        <v>3</v>
      </c>
      <c r="Y67" s="37">
        <f>(W67*X67)+(W68*X68)+(W69*X69)+(W70*X70)+(W71*X71)</f>
        <v>12</v>
      </c>
      <c r="Z67" s="34">
        <f>AVERAGE(T67:T71)</f>
        <v>0.85000000000000009</v>
      </c>
      <c r="AA67" s="37" t="s">
        <v>125</v>
      </c>
      <c r="AB67" s="37" t="s">
        <v>96</v>
      </c>
      <c r="AC67" s="11">
        <f t="shared" ref="AC67:AC68" si="46">AC48+2.5%</f>
        <v>0.87500000000000011</v>
      </c>
      <c r="AD67" s="12">
        <f t="shared" ref="AD67:AD71" si="47">MROUND($C$3*AC67,2.5)</f>
        <v>255</v>
      </c>
      <c r="AE67" s="13">
        <v>8</v>
      </c>
      <c r="AF67" s="13">
        <v>1</v>
      </c>
      <c r="AG67" s="13">
        <v>3</v>
      </c>
      <c r="AH67" s="37">
        <f>(AF67*AG67)+(AF68*AG68)+(AF69*AG69)+(AF70*AG70)+(AF71*AG71)</f>
        <v>12</v>
      </c>
      <c r="AI67" s="34">
        <f>AVERAGE(AC67:AC71)</f>
        <v>0.85000000000000009</v>
      </c>
      <c r="AJ67" s="37" t="s">
        <v>125</v>
      </c>
    </row>
    <row r="68" spans="1:36" x14ac:dyDescent="0.25">
      <c r="A68" s="41"/>
      <c r="B68" s="11">
        <f t="shared" si="40"/>
        <v>0.87500000000000011</v>
      </c>
      <c r="C68" s="12">
        <f t="shared" si="41"/>
        <v>255</v>
      </c>
      <c r="D68" s="13">
        <v>7</v>
      </c>
      <c r="E68" s="13">
        <v>3</v>
      </c>
      <c r="F68" s="13">
        <v>3</v>
      </c>
      <c r="G68" s="35"/>
      <c r="H68" s="35"/>
      <c r="I68" s="35"/>
      <c r="J68" s="35"/>
      <c r="K68" s="11">
        <f t="shared" si="42"/>
        <v>0.87500000000000011</v>
      </c>
      <c r="L68" s="12">
        <f t="shared" si="43"/>
        <v>255</v>
      </c>
      <c r="M68" s="13">
        <v>7</v>
      </c>
      <c r="N68" s="13">
        <v>3</v>
      </c>
      <c r="O68" s="13">
        <v>3</v>
      </c>
      <c r="P68" s="35"/>
      <c r="Q68" s="35"/>
      <c r="R68" s="35"/>
      <c r="S68" s="35"/>
      <c r="T68" s="11">
        <f t="shared" si="44"/>
        <v>0.82500000000000007</v>
      </c>
      <c r="U68" s="12">
        <f t="shared" si="45"/>
        <v>242.5</v>
      </c>
      <c r="V68" s="13">
        <v>7</v>
      </c>
      <c r="W68" s="13">
        <v>3</v>
      </c>
      <c r="X68" s="13">
        <v>3</v>
      </c>
      <c r="Y68" s="35"/>
      <c r="Z68" s="35"/>
      <c r="AA68" s="35"/>
      <c r="AB68" s="35"/>
      <c r="AC68" s="11">
        <f t="shared" si="46"/>
        <v>0.82500000000000007</v>
      </c>
      <c r="AD68" s="12">
        <f t="shared" si="47"/>
        <v>242.5</v>
      </c>
      <c r="AE68" s="13">
        <v>7</v>
      </c>
      <c r="AF68" s="13">
        <v>3</v>
      </c>
      <c r="AG68" s="13">
        <v>3</v>
      </c>
      <c r="AH68" s="35"/>
      <c r="AI68" s="35"/>
      <c r="AJ68" s="35"/>
    </row>
    <row r="69" spans="1:36" x14ac:dyDescent="0.25">
      <c r="A69" s="41"/>
      <c r="B69" s="11"/>
      <c r="C69" s="12">
        <f t="shared" si="41"/>
        <v>0</v>
      </c>
      <c r="D69" s="13"/>
      <c r="E69" s="13"/>
      <c r="F69" s="13"/>
      <c r="G69" s="35"/>
      <c r="H69" s="35"/>
      <c r="I69" s="35"/>
      <c r="J69" s="35"/>
      <c r="K69" s="11"/>
      <c r="L69" s="12">
        <f t="shared" si="43"/>
        <v>0</v>
      </c>
      <c r="M69" s="13"/>
      <c r="N69" s="13"/>
      <c r="O69" s="13"/>
      <c r="P69" s="35"/>
      <c r="Q69" s="35"/>
      <c r="R69" s="35"/>
      <c r="S69" s="35"/>
      <c r="T69" s="11"/>
      <c r="U69" s="12">
        <f t="shared" si="45"/>
        <v>0</v>
      </c>
      <c r="V69" s="13"/>
      <c r="W69" s="13"/>
      <c r="X69" s="13"/>
      <c r="Y69" s="35"/>
      <c r="Z69" s="35"/>
      <c r="AA69" s="35"/>
      <c r="AB69" s="35"/>
      <c r="AC69" s="11"/>
      <c r="AD69" s="12">
        <f t="shared" si="47"/>
        <v>0</v>
      </c>
      <c r="AE69" s="13"/>
      <c r="AF69" s="13"/>
      <c r="AG69" s="13"/>
      <c r="AH69" s="35"/>
      <c r="AI69" s="35"/>
      <c r="AJ69" s="35"/>
    </row>
    <row r="70" spans="1:36" x14ac:dyDescent="0.25">
      <c r="A70" s="41"/>
      <c r="B70" s="13"/>
      <c r="C70" s="12">
        <f t="shared" si="41"/>
        <v>0</v>
      </c>
      <c r="D70" s="13"/>
      <c r="E70" s="13"/>
      <c r="F70" s="13"/>
      <c r="G70" s="35"/>
      <c r="H70" s="35"/>
      <c r="I70" s="35"/>
      <c r="J70" s="35"/>
      <c r="K70" s="13"/>
      <c r="L70" s="12">
        <f t="shared" si="43"/>
        <v>0</v>
      </c>
      <c r="M70" s="13"/>
      <c r="N70" s="13"/>
      <c r="O70" s="13"/>
      <c r="P70" s="35"/>
      <c r="Q70" s="35"/>
      <c r="R70" s="35"/>
      <c r="S70" s="35"/>
      <c r="T70" s="13"/>
      <c r="U70" s="12">
        <f t="shared" si="45"/>
        <v>0</v>
      </c>
      <c r="V70" s="13"/>
      <c r="W70" s="13"/>
      <c r="X70" s="13"/>
      <c r="Y70" s="35"/>
      <c r="Z70" s="35"/>
      <c r="AA70" s="35"/>
      <c r="AB70" s="35"/>
      <c r="AC70" s="13"/>
      <c r="AD70" s="12">
        <f t="shared" si="47"/>
        <v>0</v>
      </c>
      <c r="AE70" s="13"/>
      <c r="AF70" s="13"/>
      <c r="AG70" s="13"/>
      <c r="AH70" s="35"/>
      <c r="AI70" s="35"/>
      <c r="AJ70" s="35"/>
    </row>
    <row r="71" spans="1:36" x14ac:dyDescent="0.25">
      <c r="A71" s="42"/>
      <c r="B71" s="13"/>
      <c r="C71" s="12">
        <f t="shared" si="41"/>
        <v>0</v>
      </c>
      <c r="D71" s="13"/>
      <c r="E71" s="13"/>
      <c r="F71" s="13"/>
      <c r="G71" s="36"/>
      <c r="H71" s="36"/>
      <c r="I71" s="35"/>
      <c r="J71" s="36"/>
      <c r="K71" s="13"/>
      <c r="L71" s="12">
        <f t="shared" si="43"/>
        <v>0</v>
      </c>
      <c r="M71" s="13"/>
      <c r="N71" s="13"/>
      <c r="O71" s="13"/>
      <c r="P71" s="36"/>
      <c r="Q71" s="36"/>
      <c r="R71" s="35"/>
      <c r="S71" s="36"/>
      <c r="T71" s="13"/>
      <c r="U71" s="12">
        <f t="shared" si="45"/>
        <v>0</v>
      </c>
      <c r="V71" s="13"/>
      <c r="W71" s="13"/>
      <c r="X71" s="13"/>
      <c r="Y71" s="36"/>
      <c r="Z71" s="36"/>
      <c r="AA71" s="35"/>
      <c r="AB71" s="36"/>
      <c r="AC71" s="13"/>
      <c r="AD71" s="12">
        <f t="shared" si="47"/>
        <v>0</v>
      </c>
      <c r="AE71" s="13"/>
      <c r="AF71" s="13"/>
      <c r="AG71" s="13"/>
      <c r="AH71" s="36"/>
      <c r="AI71" s="36"/>
      <c r="AJ71" s="35"/>
    </row>
    <row r="72" spans="1:36" x14ac:dyDescent="0.25">
      <c r="A72" s="43" t="s">
        <v>31</v>
      </c>
      <c r="B72" s="15">
        <f t="shared" ref="B72:B73" si="48">B53+2.5%</f>
        <v>0.92500000000000004</v>
      </c>
      <c r="C72" s="16">
        <f t="shared" ref="C72:C76" si="49">MROUND($G$3*B72,2.5)</f>
        <v>0</v>
      </c>
      <c r="D72" s="17">
        <v>8</v>
      </c>
      <c r="E72" s="17">
        <v>1</v>
      </c>
      <c r="F72" s="17">
        <v>3</v>
      </c>
      <c r="G72" s="38">
        <f>(E72*F72)+(E73*F73)+(E74*F74)+(E75*F75)+(E76*F76)</f>
        <v>12</v>
      </c>
      <c r="H72" s="39">
        <f>AVERAGE(B72:B76)</f>
        <v>0.90000000000000013</v>
      </c>
      <c r="I72" s="35"/>
      <c r="J72" s="38" t="s">
        <v>69</v>
      </c>
      <c r="K72" s="15">
        <f t="shared" ref="K72:K73" si="50">K53+2.5%</f>
        <v>0.87500000000000011</v>
      </c>
      <c r="L72" s="16">
        <f t="shared" ref="L72:L76" si="51">MROUND($G$3*K72,2.5)</f>
        <v>0</v>
      </c>
      <c r="M72" s="17">
        <v>8</v>
      </c>
      <c r="N72" s="17">
        <v>1</v>
      </c>
      <c r="O72" s="17">
        <v>3</v>
      </c>
      <c r="P72" s="38">
        <f>(N72*O72)+(N73*O73)+(N74*O74)+(N75*O75)+(N76*O76)</f>
        <v>12</v>
      </c>
      <c r="Q72" s="39">
        <f>AVERAGE(K72:K76)</f>
        <v>0.85000000000000009</v>
      </c>
      <c r="R72" s="35"/>
      <c r="S72" s="38" t="s">
        <v>94</v>
      </c>
      <c r="T72" s="15">
        <f t="shared" ref="T72:T73" si="52">T53+2.5%</f>
        <v>0.92500000000000004</v>
      </c>
      <c r="U72" s="16">
        <f t="shared" ref="U72:U76" si="53">MROUND($G$3*T72,2.5)</f>
        <v>0</v>
      </c>
      <c r="V72" s="17">
        <v>8</v>
      </c>
      <c r="W72" s="17">
        <v>1</v>
      </c>
      <c r="X72" s="17">
        <v>3</v>
      </c>
      <c r="Y72" s="38">
        <f>(W72*X72)+(W73*X73)+(W74*X74)+(W75*X75)+(W76*X76)</f>
        <v>12</v>
      </c>
      <c r="Z72" s="39">
        <f>AVERAGE(T72:T76)</f>
        <v>0.90000000000000013</v>
      </c>
      <c r="AA72" s="35"/>
      <c r="AB72" s="38" t="s">
        <v>111</v>
      </c>
      <c r="AC72" s="15">
        <f t="shared" ref="AC72:AC73" si="54">AC53+2.5%</f>
        <v>0.77500000000000002</v>
      </c>
      <c r="AD72" s="16">
        <f t="shared" ref="AD72:AD76" si="55">MROUND($G$3*AC72,2.5)</f>
        <v>0</v>
      </c>
      <c r="AE72" s="17">
        <v>8</v>
      </c>
      <c r="AF72" s="17">
        <v>1</v>
      </c>
      <c r="AG72" s="17">
        <v>3</v>
      </c>
      <c r="AH72" s="38">
        <f>(AF72*AG72)+(AF73*AG73)+(AF74*AG74)+(AF75*AG75)+(AF76*AG76)</f>
        <v>12</v>
      </c>
      <c r="AI72" s="39">
        <f>AVERAGE(AC72:AC76)</f>
        <v>0.8</v>
      </c>
      <c r="AJ72" s="35"/>
    </row>
    <row r="73" spans="1:36" x14ac:dyDescent="0.25">
      <c r="A73" s="41"/>
      <c r="B73" s="15">
        <f t="shared" si="48"/>
        <v>0.87500000000000011</v>
      </c>
      <c r="C73" s="16">
        <f t="shared" si="49"/>
        <v>0</v>
      </c>
      <c r="D73" s="17">
        <v>7</v>
      </c>
      <c r="E73" s="17">
        <v>3</v>
      </c>
      <c r="F73" s="17">
        <v>3</v>
      </c>
      <c r="G73" s="35"/>
      <c r="H73" s="35"/>
      <c r="I73" s="35"/>
      <c r="J73" s="35"/>
      <c r="K73" s="15">
        <f t="shared" si="50"/>
        <v>0.82500000000000007</v>
      </c>
      <c r="L73" s="16">
        <f t="shared" si="51"/>
        <v>0</v>
      </c>
      <c r="M73" s="17">
        <v>7</v>
      </c>
      <c r="N73" s="17">
        <v>3</v>
      </c>
      <c r="O73" s="17">
        <v>3</v>
      </c>
      <c r="P73" s="35"/>
      <c r="Q73" s="35"/>
      <c r="R73" s="35"/>
      <c r="S73" s="35"/>
      <c r="T73" s="15">
        <f t="shared" si="52"/>
        <v>0.87500000000000011</v>
      </c>
      <c r="U73" s="16">
        <f t="shared" si="53"/>
        <v>0</v>
      </c>
      <c r="V73" s="17">
        <v>7</v>
      </c>
      <c r="W73" s="17">
        <v>3</v>
      </c>
      <c r="X73" s="17">
        <v>3</v>
      </c>
      <c r="Y73" s="35"/>
      <c r="Z73" s="35"/>
      <c r="AA73" s="35"/>
      <c r="AB73" s="35"/>
      <c r="AC73" s="15">
        <f t="shared" si="54"/>
        <v>0.82500000000000007</v>
      </c>
      <c r="AD73" s="16">
        <f t="shared" si="55"/>
        <v>0</v>
      </c>
      <c r="AE73" s="17">
        <v>7</v>
      </c>
      <c r="AF73" s="17">
        <v>3</v>
      </c>
      <c r="AG73" s="17">
        <v>3</v>
      </c>
      <c r="AH73" s="35"/>
      <c r="AI73" s="35"/>
      <c r="AJ73" s="35"/>
    </row>
    <row r="74" spans="1:36" x14ac:dyDescent="0.25">
      <c r="A74" s="41"/>
      <c r="B74" s="15"/>
      <c r="C74" s="16">
        <f t="shared" si="49"/>
        <v>0</v>
      </c>
      <c r="D74" s="17"/>
      <c r="E74" s="17"/>
      <c r="F74" s="17"/>
      <c r="G74" s="35"/>
      <c r="H74" s="35"/>
      <c r="I74" s="35"/>
      <c r="J74" s="35"/>
      <c r="K74" s="15"/>
      <c r="L74" s="16">
        <f t="shared" si="51"/>
        <v>0</v>
      </c>
      <c r="M74" s="17"/>
      <c r="N74" s="17"/>
      <c r="O74" s="17"/>
      <c r="P74" s="35"/>
      <c r="Q74" s="35"/>
      <c r="R74" s="35"/>
      <c r="S74" s="35"/>
      <c r="T74" s="15"/>
      <c r="U74" s="16">
        <f t="shared" si="53"/>
        <v>0</v>
      </c>
      <c r="V74" s="17"/>
      <c r="W74" s="17"/>
      <c r="X74" s="17"/>
      <c r="Y74" s="35"/>
      <c r="Z74" s="35"/>
      <c r="AA74" s="35"/>
      <c r="AB74" s="35"/>
      <c r="AC74" s="15"/>
      <c r="AD74" s="16">
        <f t="shared" si="55"/>
        <v>0</v>
      </c>
      <c r="AE74" s="17"/>
      <c r="AF74" s="17"/>
      <c r="AG74" s="17"/>
      <c r="AH74" s="35"/>
      <c r="AI74" s="35"/>
      <c r="AJ74" s="35"/>
    </row>
    <row r="75" spans="1:36" x14ac:dyDescent="0.25">
      <c r="A75" s="41"/>
      <c r="B75" s="17"/>
      <c r="C75" s="16">
        <f t="shared" si="49"/>
        <v>0</v>
      </c>
      <c r="D75" s="17"/>
      <c r="E75" s="17"/>
      <c r="F75" s="17"/>
      <c r="G75" s="35"/>
      <c r="H75" s="35"/>
      <c r="I75" s="35"/>
      <c r="J75" s="35"/>
      <c r="K75" s="17"/>
      <c r="L75" s="16">
        <f t="shared" si="51"/>
        <v>0</v>
      </c>
      <c r="M75" s="17"/>
      <c r="N75" s="17"/>
      <c r="O75" s="17"/>
      <c r="P75" s="35"/>
      <c r="Q75" s="35"/>
      <c r="R75" s="35"/>
      <c r="S75" s="35"/>
      <c r="T75" s="17"/>
      <c r="U75" s="16">
        <f t="shared" si="53"/>
        <v>0</v>
      </c>
      <c r="V75" s="17"/>
      <c r="W75" s="17"/>
      <c r="X75" s="17"/>
      <c r="Y75" s="35"/>
      <c r="Z75" s="35"/>
      <c r="AA75" s="35"/>
      <c r="AB75" s="35"/>
      <c r="AC75" s="17"/>
      <c r="AD75" s="16">
        <f t="shared" si="55"/>
        <v>0</v>
      </c>
      <c r="AE75" s="17"/>
      <c r="AF75" s="17"/>
      <c r="AG75" s="17"/>
      <c r="AH75" s="35"/>
      <c r="AI75" s="35"/>
      <c r="AJ75" s="35"/>
    </row>
    <row r="76" spans="1:36" x14ac:dyDescent="0.25">
      <c r="A76" s="42"/>
      <c r="B76" s="17"/>
      <c r="C76" s="16">
        <f t="shared" si="49"/>
        <v>0</v>
      </c>
      <c r="D76" s="17"/>
      <c r="E76" s="17"/>
      <c r="F76" s="17"/>
      <c r="G76" s="36"/>
      <c r="H76" s="36"/>
      <c r="I76" s="36"/>
      <c r="J76" s="36"/>
      <c r="K76" s="17"/>
      <c r="L76" s="16">
        <f t="shared" si="51"/>
        <v>0</v>
      </c>
      <c r="M76" s="17"/>
      <c r="N76" s="17"/>
      <c r="O76" s="17"/>
      <c r="P76" s="36"/>
      <c r="Q76" s="36"/>
      <c r="R76" s="36"/>
      <c r="S76" s="36"/>
      <c r="T76" s="17"/>
      <c r="U76" s="16">
        <f t="shared" si="53"/>
        <v>0</v>
      </c>
      <c r="V76" s="17"/>
      <c r="W76" s="17"/>
      <c r="X76" s="17"/>
      <c r="Y76" s="36"/>
      <c r="Z76" s="36"/>
      <c r="AA76" s="36"/>
      <c r="AB76" s="36"/>
      <c r="AC76" s="17"/>
      <c r="AD76" s="16">
        <f t="shared" si="55"/>
        <v>0</v>
      </c>
      <c r="AE76" s="17"/>
      <c r="AF76" s="17"/>
      <c r="AG76" s="17"/>
      <c r="AH76" s="36"/>
      <c r="AI76" s="36"/>
      <c r="AJ76" s="36"/>
    </row>
    <row r="77" spans="1:36" x14ac:dyDescent="0.25">
      <c r="A77" s="40" t="s">
        <v>117</v>
      </c>
      <c r="B77" s="11">
        <f>B58+0.025</f>
        <v>0.72500000000000009</v>
      </c>
      <c r="C77" s="12" t="s">
        <v>95</v>
      </c>
      <c r="D77" s="13"/>
      <c r="E77" s="13">
        <v>5</v>
      </c>
      <c r="F77" s="13">
        <v>8</v>
      </c>
      <c r="G77" s="37">
        <f>(E77*F77)+(E78*F78)+(E79*F79)+(E80*F80)+(E81*F81)</f>
        <v>40</v>
      </c>
      <c r="H77" s="34">
        <f>AVERAGE(B77:B81)</f>
        <v>0.72500000000000009</v>
      </c>
      <c r="I77" s="37"/>
      <c r="J77" s="37" t="s">
        <v>120</v>
      </c>
      <c r="K77" s="11">
        <f>K58+0.025</f>
        <v>0.72500000000000009</v>
      </c>
      <c r="L77" s="12" t="s">
        <v>95</v>
      </c>
      <c r="M77" s="13"/>
      <c r="N77" s="13">
        <v>5</v>
      </c>
      <c r="O77" s="13">
        <v>8</v>
      </c>
      <c r="P77" s="37">
        <f>(N77*O77)+(N78*O78)+(N79*O79)+(N80*O80)+(N81*O81)</f>
        <v>40</v>
      </c>
      <c r="Q77" s="34">
        <f>AVERAGE(K77:K81)</f>
        <v>0.72500000000000009</v>
      </c>
      <c r="R77" s="37"/>
      <c r="S77" s="37" t="s">
        <v>131</v>
      </c>
      <c r="T77" s="11">
        <f>T58+0.025</f>
        <v>0.72500000000000009</v>
      </c>
      <c r="U77" s="12" t="s">
        <v>95</v>
      </c>
      <c r="V77" s="13"/>
      <c r="W77" s="13">
        <v>5</v>
      </c>
      <c r="X77" s="13">
        <v>8</v>
      </c>
      <c r="Y77" s="37">
        <f>(W77*X77)+(W78*X78)+(W79*X79)+(W80*X80)+(W81*X81)</f>
        <v>40</v>
      </c>
      <c r="Z77" s="34">
        <f>AVERAGE(T77:T81)</f>
        <v>0.72500000000000009</v>
      </c>
      <c r="AA77" s="37"/>
      <c r="AB77" s="37" t="s">
        <v>124</v>
      </c>
      <c r="AC77" s="11">
        <f>AC58+0.025</f>
        <v>0.67500000000000004</v>
      </c>
      <c r="AD77" s="12" t="s">
        <v>95</v>
      </c>
      <c r="AE77" s="13"/>
      <c r="AF77" s="13">
        <v>5</v>
      </c>
      <c r="AG77" s="13">
        <v>8</v>
      </c>
      <c r="AH77" s="37">
        <f>(AF77*AG77)+(AF78*AG78)+(AF79*AG79)+(AF80*AG80)+(AF81*AG81)</f>
        <v>40</v>
      </c>
      <c r="AI77" s="34">
        <f>AVERAGE(AC77:AC81)</f>
        <v>0.67500000000000004</v>
      </c>
      <c r="AJ77" s="37"/>
    </row>
    <row r="78" spans="1:36" x14ac:dyDescent="0.25">
      <c r="A78" s="41"/>
      <c r="B78" s="13"/>
      <c r="C78" s="12" t="s">
        <v>95</v>
      </c>
      <c r="D78" s="13"/>
      <c r="E78" s="13"/>
      <c r="F78" s="13"/>
      <c r="G78" s="35"/>
      <c r="H78" s="35"/>
      <c r="I78" s="35"/>
      <c r="J78" s="35"/>
      <c r="K78" s="13"/>
      <c r="L78" s="12" t="s">
        <v>95</v>
      </c>
      <c r="M78" s="13"/>
      <c r="N78" s="13"/>
      <c r="O78" s="13"/>
      <c r="P78" s="35"/>
      <c r="Q78" s="35"/>
      <c r="R78" s="35"/>
      <c r="S78" s="35"/>
      <c r="T78" s="13"/>
      <c r="U78" s="12" t="s">
        <v>95</v>
      </c>
      <c r="V78" s="13"/>
      <c r="W78" s="13"/>
      <c r="X78" s="13"/>
      <c r="Y78" s="35"/>
      <c r="Z78" s="35"/>
      <c r="AA78" s="35"/>
      <c r="AB78" s="35"/>
      <c r="AC78" s="13"/>
      <c r="AD78" s="12" t="s">
        <v>95</v>
      </c>
      <c r="AE78" s="13"/>
      <c r="AF78" s="13"/>
      <c r="AG78" s="13"/>
      <c r="AH78" s="35"/>
      <c r="AI78" s="35"/>
      <c r="AJ78" s="35"/>
    </row>
    <row r="79" spans="1:36" x14ac:dyDescent="0.25">
      <c r="A79" s="41"/>
      <c r="B79" s="13"/>
      <c r="C79" s="12" t="s">
        <v>95</v>
      </c>
      <c r="D79" s="13"/>
      <c r="E79" s="13"/>
      <c r="F79" s="13"/>
      <c r="G79" s="35"/>
      <c r="H79" s="35"/>
      <c r="I79" s="35"/>
      <c r="J79" s="35"/>
      <c r="K79" s="13"/>
      <c r="L79" s="12" t="s">
        <v>95</v>
      </c>
      <c r="M79" s="13"/>
      <c r="N79" s="13"/>
      <c r="O79" s="13"/>
      <c r="P79" s="35"/>
      <c r="Q79" s="35"/>
      <c r="R79" s="35"/>
      <c r="S79" s="35"/>
      <c r="T79" s="13"/>
      <c r="U79" s="12" t="s">
        <v>95</v>
      </c>
      <c r="V79" s="13"/>
      <c r="W79" s="13"/>
      <c r="X79" s="13"/>
      <c r="Y79" s="35"/>
      <c r="Z79" s="35"/>
      <c r="AA79" s="35"/>
      <c r="AB79" s="35"/>
      <c r="AC79" s="13"/>
      <c r="AD79" s="12" t="s">
        <v>95</v>
      </c>
      <c r="AE79" s="13"/>
      <c r="AF79" s="13"/>
      <c r="AG79" s="13"/>
      <c r="AH79" s="35"/>
      <c r="AI79" s="35"/>
      <c r="AJ79" s="35"/>
    </row>
    <row r="80" spans="1:36" x14ac:dyDescent="0.25">
      <c r="A80" s="41"/>
      <c r="B80" s="13"/>
      <c r="C80" s="12" t="s">
        <v>95</v>
      </c>
      <c r="D80" s="13"/>
      <c r="E80" s="13"/>
      <c r="F80" s="13"/>
      <c r="G80" s="35"/>
      <c r="H80" s="35"/>
      <c r="I80" s="35"/>
      <c r="J80" s="35"/>
      <c r="K80" s="13"/>
      <c r="L80" s="12" t="s">
        <v>95</v>
      </c>
      <c r="M80" s="13"/>
      <c r="N80" s="13"/>
      <c r="O80" s="13"/>
      <c r="P80" s="35"/>
      <c r="Q80" s="35"/>
      <c r="R80" s="35"/>
      <c r="S80" s="35"/>
      <c r="T80" s="13"/>
      <c r="U80" s="12" t="s">
        <v>95</v>
      </c>
      <c r="V80" s="13"/>
      <c r="W80" s="13"/>
      <c r="X80" s="13"/>
      <c r="Y80" s="35"/>
      <c r="Z80" s="35"/>
      <c r="AA80" s="35"/>
      <c r="AB80" s="35"/>
      <c r="AC80" s="13"/>
      <c r="AD80" s="12" t="s">
        <v>95</v>
      </c>
      <c r="AE80" s="13"/>
      <c r="AF80" s="13"/>
      <c r="AG80" s="13"/>
      <c r="AH80" s="35"/>
      <c r="AI80" s="35"/>
      <c r="AJ80" s="35"/>
    </row>
    <row r="81" spans="1:36" x14ac:dyDescent="0.25">
      <c r="A81" s="42"/>
      <c r="B81" s="13"/>
      <c r="C81" s="12" t="s">
        <v>95</v>
      </c>
      <c r="D81" s="13"/>
      <c r="E81" s="13"/>
      <c r="F81" s="13"/>
      <c r="G81" s="36"/>
      <c r="H81" s="36"/>
      <c r="I81" s="36"/>
      <c r="J81" s="36"/>
      <c r="K81" s="13"/>
      <c r="L81" s="12" t="s">
        <v>95</v>
      </c>
      <c r="M81" s="13"/>
      <c r="N81" s="13"/>
      <c r="O81" s="13"/>
      <c r="P81" s="36"/>
      <c r="Q81" s="36"/>
      <c r="R81" s="36"/>
      <c r="S81" s="36"/>
      <c r="T81" s="13"/>
      <c r="U81" s="12" t="s">
        <v>95</v>
      </c>
      <c r="V81" s="13"/>
      <c r="W81" s="13"/>
      <c r="X81" s="13"/>
      <c r="Y81" s="36"/>
      <c r="Z81" s="36"/>
      <c r="AA81" s="36"/>
      <c r="AB81" s="36"/>
      <c r="AC81" s="13"/>
      <c r="AD81" s="12" t="s">
        <v>95</v>
      </c>
      <c r="AE81" s="13"/>
      <c r="AF81" s="13"/>
      <c r="AG81" s="13"/>
      <c r="AH81" s="36"/>
      <c r="AI81" s="36"/>
      <c r="AJ81" s="36"/>
    </row>
    <row r="82" spans="1:36" ht="63" x14ac:dyDescent="0.25">
      <c r="A82" s="24" t="s">
        <v>127</v>
      </c>
      <c r="B82" s="17" t="s">
        <v>95</v>
      </c>
      <c r="C82" s="17"/>
      <c r="D82" s="17">
        <v>8</v>
      </c>
      <c r="E82" s="17">
        <v>3</v>
      </c>
      <c r="F82" s="17">
        <v>10</v>
      </c>
      <c r="G82" s="17" t="s">
        <v>95</v>
      </c>
      <c r="H82" s="17"/>
      <c r="I82" s="17"/>
      <c r="J82" s="17" t="s">
        <v>128</v>
      </c>
      <c r="K82" s="17" t="s">
        <v>95</v>
      </c>
      <c r="L82" s="17">
        <v>9</v>
      </c>
      <c r="M82" s="17"/>
      <c r="N82" s="17">
        <v>3</v>
      </c>
      <c r="O82" s="17">
        <v>10</v>
      </c>
      <c r="P82" s="17"/>
      <c r="Q82" s="17"/>
      <c r="R82" s="17"/>
      <c r="S82" s="17" t="s">
        <v>129</v>
      </c>
      <c r="T82" s="17">
        <v>9</v>
      </c>
      <c r="U82" s="17"/>
      <c r="V82" s="17"/>
      <c r="W82" s="17">
        <v>3</v>
      </c>
      <c r="X82" s="17">
        <v>10</v>
      </c>
      <c r="Y82" s="17"/>
      <c r="Z82" s="17"/>
      <c r="AA82" s="17"/>
      <c r="AB82" s="17" t="s">
        <v>130</v>
      </c>
      <c r="AC82" s="17" t="s">
        <v>95</v>
      </c>
      <c r="AD82" s="17">
        <v>8</v>
      </c>
      <c r="AE82" s="17"/>
      <c r="AF82" s="17">
        <v>3</v>
      </c>
      <c r="AG82" s="17">
        <v>10</v>
      </c>
      <c r="AH82" s="17"/>
      <c r="AI82" s="17"/>
      <c r="AJ82" s="17"/>
    </row>
  </sheetData>
  <mergeCells count="205">
    <mergeCell ref="S39:S43"/>
    <mergeCell ref="Y39:Y43"/>
    <mergeCell ref="Z39:Z43"/>
    <mergeCell ref="AA39:AA43"/>
    <mergeCell ref="AB39:AB43"/>
    <mergeCell ref="AH48:AH52"/>
    <mergeCell ref="AI48:AI52"/>
    <mergeCell ref="G48:G52"/>
    <mergeCell ref="H48:H52"/>
    <mergeCell ref="J48:J52"/>
    <mergeCell ref="P48:P52"/>
    <mergeCell ref="Q48:Q52"/>
    <mergeCell ref="S48:S52"/>
    <mergeCell ref="Y48:Y52"/>
    <mergeCell ref="AH34:AH38"/>
    <mergeCell ref="AI34:AI38"/>
    <mergeCell ref="S29:S33"/>
    <mergeCell ref="AA29:AA38"/>
    <mergeCell ref="AJ29:AJ38"/>
    <mergeCell ref="S34:S38"/>
    <mergeCell ref="Y34:Y38"/>
    <mergeCell ref="Z34:Z38"/>
    <mergeCell ref="AB34:AB38"/>
    <mergeCell ref="Y29:Y33"/>
    <mergeCell ref="Z29:Z33"/>
    <mergeCell ref="AB29:AB33"/>
    <mergeCell ref="AH29:AH33"/>
    <mergeCell ref="AI29:AI33"/>
    <mergeCell ref="AH10:AH14"/>
    <mergeCell ref="AI10:AI14"/>
    <mergeCell ref="AJ10:AJ19"/>
    <mergeCell ref="AH15:AH19"/>
    <mergeCell ref="AI15:AI19"/>
    <mergeCell ref="AB20:AB24"/>
    <mergeCell ref="AH20:AH24"/>
    <mergeCell ref="AH67:AH71"/>
    <mergeCell ref="AJ67:AJ76"/>
    <mergeCell ref="AB72:AB76"/>
    <mergeCell ref="AH72:AH76"/>
    <mergeCell ref="AI72:AI76"/>
    <mergeCell ref="AH77:AH81"/>
    <mergeCell ref="Y15:Y19"/>
    <mergeCell ref="Z15:Z19"/>
    <mergeCell ref="Q10:Q14"/>
    <mergeCell ref="R10:R19"/>
    <mergeCell ref="Y10:Y14"/>
    <mergeCell ref="Z10:Z14"/>
    <mergeCell ref="AA10:AA19"/>
    <mergeCell ref="AB10:AB14"/>
    <mergeCell ref="Q15:Q19"/>
    <mergeCell ref="AB15:AB19"/>
    <mergeCell ref="Z20:Z24"/>
    <mergeCell ref="AA20:AA24"/>
    <mergeCell ref="S10:S14"/>
    <mergeCell ref="S15:S19"/>
    <mergeCell ref="Q20:Q24"/>
    <mergeCell ref="R20:R24"/>
    <mergeCell ref="S20:S24"/>
    <mergeCell ref="Y20:Y24"/>
    <mergeCell ref="A64:AJ64"/>
    <mergeCell ref="A65:I65"/>
    <mergeCell ref="J65:R65"/>
    <mergeCell ref="S65:AA65"/>
    <mergeCell ref="AB65:AJ65"/>
    <mergeCell ref="A67:A71"/>
    <mergeCell ref="AI67:AI71"/>
    <mergeCell ref="G77:G81"/>
    <mergeCell ref="H77:H81"/>
    <mergeCell ref="J77:J81"/>
    <mergeCell ref="P77:P81"/>
    <mergeCell ref="Q77:Q81"/>
    <mergeCell ref="R77:R81"/>
    <mergeCell ref="S77:S81"/>
    <mergeCell ref="G67:G71"/>
    <mergeCell ref="H67:H71"/>
    <mergeCell ref="I67:I76"/>
    <mergeCell ref="A72:A76"/>
    <mergeCell ref="G72:G76"/>
    <mergeCell ref="H72:H76"/>
    <mergeCell ref="A77:A81"/>
    <mergeCell ref="I77:I81"/>
    <mergeCell ref="AI77:AI81"/>
    <mergeCell ref="AJ77:AJ81"/>
    <mergeCell ref="J67:J71"/>
    <mergeCell ref="P67:P71"/>
    <mergeCell ref="R67:R76"/>
    <mergeCell ref="J72:J76"/>
    <mergeCell ref="P72:P76"/>
    <mergeCell ref="Q72:Q76"/>
    <mergeCell ref="S72:S76"/>
    <mergeCell ref="Q67:Q71"/>
    <mergeCell ref="S67:S71"/>
    <mergeCell ref="AA77:AA81"/>
    <mergeCell ref="AB77:AB81"/>
    <mergeCell ref="Y67:Y71"/>
    <mergeCell ref="Z67:Z71"/>
    <mergeCell ref="AA67:AA76"/>
    <mergeCell ref="Y72:Y76"/>
    <mergeCell ref="Z72:Z76"/>
    <mergeCell ref="Y77:Y81"/>
    <mergeCell ref="Z77:Z81"/>
    <mergeCell ref="AB67:AB71"/>
    <mergeCell ref="AJ39:AJ43"/>
    <mergeCell ref="A45:AJ45"/>
    <mergeCell ref="A46:I46"/>
    <mergeCell ref="J46:R46"/>
    <mergeCell ref="S46:AA46"/>
    <mergeCell ref="AB46:AJ46"/>
    <mergeCell ref="G58:G62"/>
    <mergeCell ref="H58:H62"/>
    <mergeCell ref="I58:I62"/>
    <mergeCell ref="J58:J62"/>
    <mergeCell ref="P58:P62"/>
    <mergeCell ref="Q58:Q62"/>
    <mergeCell ref="R58:R62"/>
    <mergeCell ref="S58:S62"/>
    <mergeCell ref="Y58:Y62"/>
    <mergeCell ref="Z58:Z62"/>
    <mergeCell ref="AA58:AA62"/>
    <mergeCell ref="AB58:AB62"/>
    <mergeCell ref="AH58:AH62"/>
    <mergeCell ref="AI58:AI62"/>
    <mergeCell ref="AJ58:AJ62"/>
    <mergeCell ref="I48:I57"/>
    <mergeCell ref="AH39:AH43"/>
    <mergeCell ref="AI39:AI43"/>
    <mergeCell ref="H10:H14"/>
    <mergeCell ref="I10:I19"/>
    <mergeCell ref="P10:P14"/>
    <mergeCell ref="H15:H19"/>
    <mergeCell ref="P15:P19"/>
    <mergeCell ref="AI20:AI24"/>
    <mergeCell ref="AJ20:AJ24"/>
    <mergeCell ref="A26:AJ26"/>
    <mergeCell ref="A27:I27"/>
    <mergeCell ref="J27:R27"/>
    <mergeCell ref="S27:AA27"/>
    <mergeCell ref="AB27:AJ27"/>
    <mergeCell ref="P20:P24"/>
    <mergeCell ref="G10:G14"/>
    <mergeCell ref="G15:G19"/>
    <mergeCell ref="G20:G24"/>
    <mergeCell ref="H20:H24"/>
    <mergeCell ref="I20:I24"/>
    <mergeCell ref="A15:A19"/>
    <mergeCell ref="A20:A24"/>
    <mergeCell ref="A29:A33"/>
    <mergeCell ref="A34:A38"/>
    <mergeCell ref="A39:A43"/>
    <mergeCell ref="A48:A52"/>
    <mergeCell ref="A53:A57"/>
    <mergeCell ref="A58:A62"/>
    <mergeCell ref="A1:C1"/>
    <mergeCell ref="A10:A14"/>
    <mergeCell ref="D5:E5"/>
    <mergeCell ref="D6:E6"/>
    <mergeCell ref="A7:AJ7"/>
    <mergeCell ref="J8:R8"/>
    <mergeCell ref="S8:AA8"/>
    <mergeCell ref="AB8:AJ8"/>
    <mergeCell ref="D1:G1"/>
    <mergeCell ref="H1:J1"/>
    <mergeCell ref="D2:E2"/>
    <mergeCell ref="D3:E3"/>
    <mergeCell ref="D4:E4"/>
    <mergeCell ref="G4:J6"/>
    <mergeCell ref="A8:I8"/>
    <mergeCell ref="AJ48:AJ57"/>
    <mergeCell ref="AH53:AH57"/>
    <mergeCell ref="AI53:AI57"/>
    <mergeCell ref="Z48:Z52"/>
    <mergeCell ref="AA48:AA57"/>
    <mergeCell ref="AB48:AB52"/>
    <mergeCell ref="S53:S57"/>
    <mergeCell ref="Y53:Y57"/>
    <mergeCell ref="Z53:Z57"/>
    <mergeCell ref="AB53:AB57"/>
    <mergeCell ref="G53:G57"/>
    <mergeCell ref="H53:H57"/>
    <mergeCell ref="J53:J57"/>
    <mergeCell ref="P53:P57"/>
    <mergeCell ref="Q53:Q57"/>
    <mergeCell ref="P29:P33"/>
    <mergeCell ref="P34:P38"/>
    <mergeCell ref="G39:G43"/>
    <mergeCell ref="H39:H43"/>
    <mergeCell ref="I39:I43"/>
    <mergeCell ref="J39:J43"/>
    <mergeCell ref="P39:P43"/>
    <mergeCell ref="G29:G33"/>
    <mergeCell ref="G34:G38"/>
    <mergeCell ref="I29:I38"/>
    <mergeCell ref="H29:H33"/>
    <mergeCell ref="H34:H38"/>
    <mergeCell ref="Q39:Q43"/>
    <mergeCell ref="R29:R38"/>
    <mergeCell ref="R48:R57"/>
    <mergeCell ref="J10:J14"/>
    <mergeCell ref="J15:J19"/>
    <mergeCell ref="J20:J24"/>
    <mergeCell ref="J29:J33"/>
    <mergeCell ref="Q29:Q33"/>
    <mergeCell ref="J34:J38"/>
    <mergeCell ref="Q34:Q38"/>
    <mergeCell ref="R39:R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90"/>
  <sheetViews>
    <sheetView workbookViewId="0">
      <selection sqref="A1:C1"/>
    </sheetView>
  </sheetViews>
  <sheetFormatPr defaultColWidth="14.42578125" defaultRowHeight="15.75" customHeight="1" x14ac:dyDescent="0.2"/>
  <sheetData>
    <row r="1" spans="1:24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0" t="s">
        <v>3</v>
      </c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25">
      <c r="A2" s="2" t="s">
        <v>4</v>
      </c>
      <c r="B2" s="2" t="s">
        <v>5</v>
      </c>
      <c r="C2" s="2" t="s">
        <v>6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  <c r="I2" s="2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 x14ac:dyDescent="0.25">
      <c r="A3" s="7">
        <v>290</v>
      </c>
      <c r="B3" s="7">
        <v>1</v>
      </c>
      <c r="C3" s="8">
        <f>A3/(1.0278-(0.0278*B3))</f>
        <v>290</v>
      </c>
      <c r="D3" s="7">
        <v>210</v>
      </c>
      <c r="E3" s="7">
        <v>1</v>
      </c>
      <c r="F3" s="8">
        <f>D3/(1.0278-(0.0278*E3))</f>
        <v>210</v>
      </c>
      <c r="G3" s="7">
        <v>310</v>
      </c>
      <c r="H3" s="7">
        <v>1</v>
      </c>
      <c r="I3" s="8">
        <f>G3/(1.0278-(0.0278*H3))</f>
        <v>310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 customHeight="1" x14ac:dyDescent="0.25">
      <c r="A4" s="2" t="s">
        <v>7</v>
      </c>
      <c r="B4" s="2">
        <v>1</v>
      </c>
      <c r="C4" s="2">
        <v>2</v>
      </c>
      <c r="D4" s="2">
        <v>3</v>
      </c>
      <c r="E4" s="2">
        <v>4</v>
      </c>
      <c r="F4" s="32" t="s">
        <v>8</v>
      </c>
      <c r="G4" s="31"/>
      <c r="H4" s="31"/>
      <c r="I4" s="3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customHeight="1" x14ac:dyDescent="0.25">
      <c r="A5" s="2" t="s">
        <v>9</v>
      </c>
      <c r="B5" s="2">
        <f>SUM(F10:F24,N10:N24,V10:V24)</f>
        <v>294</v>
      </c>
      <c r="C5" s="2">
        <f>SUM(F31:F45,N31:N45,V31:V45)</f>
        <v>218</v>
      </c>
      <c r="D5" s="2">
        <f>SUM(F52:F66,N52:N66,V52:V66)</f>
        <v>276</v>
      </c>
      <c r="E5" s="2">
        <f>SUM(F73:F87,N73:N87,V73:V87)</f>
        <v>218</v>
      </c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.75" customHeight="1" x14ac:dyDescent="0.25">
      <c r="A6" s="2" t="s">
        <v>10</v>
      </c>
      <c r="B6" s="9">
        <f>AVERAGE(G10:G24,O10:O24,W10:W24)</f>
        <v>0.59444444444444444</v>
      </c>
      <c r="C6" s="9">
        <f>AVERAGE(G31:G45,O31:O45,W31:W45)</f>
        <v>0.67222222222222228</v>
      </c>
      <c r="D6" s="9">
        <f>AVERAGE(G52:G66,O52:O66,W52:W66)</f>
        <v>0.6333333333333333</v>
      </c>
      <c r="E6" s="9">
        <f>AVERAGE(O73:O87,G73:G87,W73:W87)</f>
        <v>0.7055555555555556</v>
      </c>
      <c r="F6" s="31"/>
      <c r="G6" s="31"/>
      <c r="H6" s="31"/>
      <c r="I6" s="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.75" customHeight="1" x14ac:dyDescent="0.25">
      <c r="A7" s="33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3" t="s">
        <v>14</v>
      </c>
      <c r="J8" s="31"/>
      <c r="K8" s="31"/>
      <c r="L8" s="31"/>
      <c r="M8" s="31"/>
      <c r="N8" s="31"/>
      <c r="O8" s="31"/>
      <c r="P8" s="31"/>
      <c r="Q8" s="33" t="s">
        <v>15</v>
      </c>
      <c r="R8" s="31"/>
      <c r="S8" s="31"/>
      <c r="T8" s="31"/>
      <c r="U8" s="31"/>
      <c r="V8" s="31"/>
      <c r="W8" s="31"/>
      <c r="X8" s="31"/>
    </row>
    <row r="9" spans="1:24" ht="15.75" customHeight="1" x14ac:dyDescent="0.25">
      <c r="A9" s="10" t="s">
        <v>17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10" t="s">
        <v>24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0" t="s">
        <v>24</v>
      </c>
    </row>
    <row r="10" spans="1:24" ht="15.75" customHeight="1" x14ac:dyDescent="0.25">
      <c r="A10" s="40" t="s">
        <v>25</v>
      </c>
      <c r="B10" s="11">
        <v>0.5</v>
      </c>
      <c r="C10" s="12">
        <f t="shared" ref="C10:C14" si="0">$C$3*B10</f>
        <v>145</v>
      </c>
      <c r="D10" s="13">
        <v>2</v>
      </c>
      <c r="E10" s="13">
        <v>10</v>
      </c>
      <c r="F10" s="37">
        <f>(D10*E10)+(D11*E11)+(D12*E12)+(D13*E13)+(D14*E14)</f>
        <v>48</v>
      </c>
      <c r="G10" s="34">
        <f>AVERAGE(B10:B14)</f>
        <v>0.54999999999999993</v>
      </c>
      <c r="H10" s="37"/>
      <c r="I10" s="37" t="s">
        <v>26</v>
      </c>
      <c r="J10" s="11">
        <v>0.5</v>
      </c>
      <c r="K10" s="12">
        <f t="shared" ref="K10:K14" si="1">$C$3*J10</f>
        <v>145</v>
      </c>
      <c r="L10" s="13">
        <v>6</v>
      </c>
      <c r="M10" s="13">
        <v>4</v>
      </c>
      <c r="N10" s="37">
        <f>(L10*M10)+(L11*M11)+(L12*M12)+(L13*M13)+(L14*M14)</f>
        <v>24</v>
      </c>
      <c r="O10" s="34">
        <f>AVERAGE(J10:J14)</f>
        <v>0.5</v>
      </c>
      <c r="P10" s="37"/>
      <c r="Q10" s="37" t="s">
        <v>28</v>
      </c>
      <c r="R10" s="11">
        <v>0.5</v>
      </c>
      <c r="S10" s="12">
        <f t="shared" ref="S10:S14" si="2">$I$3*R10</f>
        <v>155</v>
      </c>
      <c r="T10" s="13">
        <v>2</v>
      </c>
      <c r="U10" s="13">
        <v>5</v>
      </c>
      <c r="V10" s="37">
        <f>(T10*U10)+(T11*U11)+(T12*U12)+(T13*U13)+(T14*U14)</f>
        <v>24</v>
      </c>
      <c r="W10" s="34">
        <f>AVERAGE(R10:R14)</f>
        <v>0.6</v>
      </c>
      <c r="X10" s="37"/>
    </row>
    <row r="11" spans="1:24" ht="15.75" customHeight="1" x14ac:dyDescent="0.25">
      <c r="A11" s="41"/>
      <c r="B11" s="11">
        <v>0.55000000000000004</v>
      </c>
      <c r="C11" s="12">
        <f t="shared" si="0"/>
        <v>159.5</v>
      </c>
      <c r="D11" s="13">
        <v>2</v>
      </c>
      <c r="E11" s="13">
        <v>8</v>
      </c>
      <c r="F11" s="35"/>
      <c r="G11" s="35"/>
      <c r="H11" s="35"/>
      <c r="I11" s="35"/>
      <c r="J11" s="11"/>
      <c r="K11" s="12">
        <f t="shared" si="1"/>
        <v>0</v>
      </c>
      <c r="L11" s="13"/>
      <c r="M11" s="13"/>
      <c r="N11" s="35"/>
      <c r="O11" s="35"/>
      <c r="P11" s="35"/>
      <c r="Q11" s="35"/>
      <c r="R11" s="11">
        <v>0.6</v>
      </c>
      <c r="S11" s="12">
        <f t="shared" si="2"/>
        <v>186</v>
      </c>
      <c r="T11" s="13">
        <v>2</v>
      </c>
      <c r="U11" s="13">
        <v>4</v>
      </c>
      <c r="V11" s="35"/>
      <c r="W11" s="35"/>
      <c r="X11" s="35"/>
    </row>
    <row r="12" spans="1:24" ht="15.75" customHeight="1" x14ac:dyDescent="0.25">
      <c r="A12" s="41"/>
      <c r="B12" s="11">
        <v>0.6</v>
      </c>
      <c r="C12" s="12">
        <f t="shared" si="0"/>
        <v>174</v>
      </c>
      <c r="D12" s="13">
        <v>2</v>
      </c>
      <c r="E12" s="13">
        <v>6</v>
      </c>
      <c r="F12" s="35"/>
      <c r="G12" s="35"/>
      <c r="H12" s="35"/>
      <c r="I12" s="35"/>
      <c r="J12" s="11"/>
      <c r="K12" s="12">
        <f t="shared" si="1"/>
        <v>0</v>
      </c>
      <c r="L12" s="13"/>
      <c r="M12" s="13"/>
      <c r="N12" s="35"/>
      <c r="O12" s="35"/>
      <c r="P12" s="35"/>
      <c r="Q12" s="35"/>
      <c r="R12" s="11">
        <v>0.7</v>
      </c>
      <c r="S12" s="12">
        <f t="shared" si="2"/>
        <v>217</v>
      </c>
      <c r="T12" s="13">
        <v>2</v>
      </c>
      <c r="U12" s="13">
        <v>3</v>
      </c>
      <c r="V12" s="35"/>
      <c r="W12" s="35"/>
      <c r="X12" s="35"/>
    </row>
    <row r="13" spans="1:24" ht="15.75" customHeight="1" x14ac:dyDescent="0.25">
      <c r="A13" s="41"/>
      <c r="B13" s="13"/>
      <c r="C13" s="12">
        <f t="shared" si="0"/>
        <v>0</v>
      </c>
      <c r="D13" s="13"/>
      <c r="E13" s="13"/>
      <c r="F13" s="35"/>
      <c r="G13" s="35"/>
      <c r="H13" s="35"/>
      <c r="I13" s="35"/>
      <c r="J13" s="13"/>
      <c r="K13" s="12">
        <f t="shared" si="1"/>
        <v>0</v>
      </c>
      <c r="L13" s="13"/>
      <c r="M13" s="13"/>
      <c r="N13" s="35"/>
      <c r="O13" s="35"/>
      <c r="P13" s="35"/>
      <c r="Q13" s="35"/>
      <c r="R13" s="13"/>
      <c r="S13" s="12">
        <f t="shared" si="2"/>
        <v>0</v>
      </c>
      <c r="T13" s="13"/>
      <c r="U13" s="13"/>
      <c r="V13" s="35"/>
      <c r="W13" s="35"/>
      <c r="X13" s="35"/>
    </row>
    <row r="14" spans="1:24" ht="15.75" customHeight="1" x14ac:dyDescent="0.25">
      <c r="A14" s="42"/>
      <c r="B14" s="13"/>
      <c r="C14" s="12">
        <f t="shared" si="0"/>
        <v>0</v>
      </c>
      <c r="D14" s="13"/>
      <c r="E14" s="13"/>
      <c r="F14" s="36"/>
      <c r="G14" s="36"/>
      <c r="H14" s="36"/>
      <c r="I14" s="36"/>
      <c r="J14" s="13"/>
      <c r="K14" s="12">
        <f t="shared" si="1"/>
        <v>0</v>
      </c>
      <c r="L14" s="13"/>
      <c r="M14" s="13"/>
      <c r="N14" s="36"/>
      <c r="O14" s="36"/>
      <c r="P14" s="36"/>
      <c r="Q14" s="36"/>
      <c r="R14" s="13"/>
      <c r="S14" s="12">
        <f t="shared" si="2"/>
        <v>0</v>
      </c>
      <c r="T14" s="13"/>
      <c r="U14" s="13"/>
      <c r="V14" s="36"/>
      <c r="W14" s="36"/>
      <c r="X14" s="36"/>
    </row>
    <row r="15" spans="1:24" ht="15.75" customHeight="1" x14ac:dyDescent="0.25">
      <c r="A15" s="43" t="s">
        <v>31</v>
      </c>
      <c r="B15" s="15">
        <v>0.6</v>
      </c>
      <c r="C15" s="16">
        <f t="shared" ref="C15:C19" si="3">$F$3*B15</f>
        <v>126</v>
      </c>
      <c r="D15" s="17">
        <v>2</v>
      </c>
      <c r="E15" s="17">
        <v>10</v>
      </c>
      <c r="F15" s="38">
        <f>(D15*E15)+(D16*E16)+(D17*E17)+(D18*E18)+(D19*E19)</f>
        <v>48</v>
      </c>
      <c r="G15" s="39">
        <f>AVERAGE(B15:B19)</f>
        <v>0.65</v>
      </c>
      <c r="H15" s="38"/>
      <c r="I15" s="38" t="s">
        <v>33</v>
      </c>
      <c r="J15" s="15">
        <v>0.6</v>
      </c>
      <c r="K15" s="16">
        <f t="shared" ref="K15:K19" si="4">$F$3*J15</f>
        <v>126</v>
      </c>
      <c r="L15" s="17">
        <v>3</v>
      </c>
      <c r="M15" s="17">
        <v>12</v>
      </c>
      <c r="N15" s="38">
        <f>(L15*M15)+(L16*M16)+(L17*M17)+(L18*M18)+(L19*M19)</f>
        <v>36</v>
      </c>
      <c r="O15" s="39">
        <f>AVERAGE(J15:J19)</f>
        <v>0.6</v>
      </c>
      <c r="P15" s="38"/>
      <c r="Q15" s="38" t="s">
        <v>31</v>
      </c>
      <c r="R15" s="15">
        <v>0.7</v>
      </c>
      <c r="S15" s="16">
        <f t="shared" ref="S15:S19" si="5">$F$3*R15</f>
        <v>147</v>
      </c>
      <c r="T15" s="17">
        <v>2</v>
      </c>
      <c r="U15" s="17">
        <v>5</v>
      </c>
      <c r="V15" s="38">
        <f>(T15*U15)+(T16*U16)+(T17*U17)+(T18*U18)+(T19*U19)</f>
        <v>24</v>
      </c>
      <c r="W15" s="39">
        <f>AVERAGE(R15:R19)</f>
        <v>0.75</v>
      </c>
      <c r="X15" s="38"/>
    </row>
    <row r="16" spans="1:24" ht="15.75" customHeight="1" x14ac:dyDescent="0.25">
      <c r="A16" s="41"/>
      <c r="B16" s="15">
        <v>0.65</v>
      </c>
      <c r="C16" s="16">
        <f t="shared" si="3"/>
        <v>136.5</v>
      </c>
      <c r="D16" s="17">
        <v>2</v>
      </c>
      <c r="E16" s="17">
        <v>8</v>
      </c>
      <c r="F16" s="35"/>
      <c r="G16" s="35"/>
      <c r="H16" s="35"/>
      <c r="I16" s="35"/>
      <c r="J16" s="15"/>
      <c r="K16" s="16">
        <f t="shared" si="4"/>
        <v>0</v>
      </c>
      <c r="L16" s="17"/>
      <c r="M16" s="17"/>
      <c r="N16" s="35"/>
      <c r="O16" s="35"/>
      <c r="P16" s="35"/>
      <c r="Q16" s="35"/>
      <c r="R16" s="15">
        <v>0.75</v>
      </c>
      <c r="S16" s="16">
        <f t="shared" si="5"/>
        <v>157.5</v>
      </c>
      <c r="T16" s="17">
        <v>2</v>
      </c>
      <c r="U16" s="17">
        <v>4</v>
      </c>
      <c r="V16" s="35"/>
      <c r="W16" s="35"/>
      <c r="X16" s="35"/>
    </row>
    <row r="17" spans="1:24" ht="15.75" customHeight="1" x14ac:dyDescent="0.25">
      <c r="A17" s="41"/>
      <c r="B17" s="15">
        <v>0.7</v>
      </c>
      <c r="C17" s="16">
        <f t="shared" si="3"/>
        <v>147</v>
      </c>
      <c r="D17" s="17">
        <v>2</v>
      </c>
      <c r="E17" s="17">
        <v>6</v>
      </c>
      <c r="F17" s="35"/>
      <c r="G17" s="35"/>
      <c r="H17" s="35"/>
      <c r="I17" s="35"/>
      <c r="J17" s="15"/>
      <c r="K17" s="16">
        <f t="shared" si="4"/>
        <v>0</v>
      </c>
      <c r="L17" s="17"/>
      <c r="M17" s="17"/>
      <c r="N17" s="35"/>
      <c r="O17" s="35"/>
      <c r="P17" s="35"/>
      <c r="Q17" s="35"/>
      <c r="R17" s="15">
        <v>0.8</v>
      </c>
      <c r="S17" s="16">
        <f t="shared" si="5"/>
        <v>168</v>
      </c>
      <c r="T17" s="17">
        <v>2</v>
      </c>
      <c r="U17" s="17">
        <v>3</v>
      </c>
      <c r="V17" s="35"/>
      <c r="W17" s="35"/>
      <c r="X17" s="35"/>
    </row>
    <row r="18" spans="1:24" ht="15.75" customHeight="1" x14ac:dyDescent="0.25">
      <c r="A18" s="41"/>
      <c r="B18" s="17"/>
      <c r="C18" s="16">
        <f t="shared" si="3"/>
        <v>0</v>
      </c>
      <c r="D18" s="17"/>
      <c r="E18" s="17"/>
      <c r="F18" s="35"/>
      <c r="G18" s="35"/>
      <c r="H18" s="35"/>
      <c r="I18" s="35"/>
      <c r="J18" s="17"/>
      <c r="K18" s="16">
        <f t="shared" si="4"/>
        <v>0</v>
      </c>
      <c r="L18" s="17"/>
      <c r="M18" s="17"/>
      <c r="N18" s="35"/>
      <c r="O18" s="35"/>
      <c r="P18" s="35"/>
      <c r="Q18" s="35"/>
      <c r="R18" s="17"/>
      <c r="S18" s="16">
        <f t="shared" si="5"/>
        <v>0</v>
      </c>
      <c r="T18" s="17"/>
      <c r="U18" s="17"/>
      <c r="V18" s="35"/>
      <c r="W18" s="35"/>
      <c r="X18" s="35"/>
    </row>
    <row r="19" spans="1:24" ht="15.75" customHeight="1" x14ac:dyDescent="0.25">
      <c r="A19" s="42"/>
      <c r="B19" s="17"/>
      <c r="C19" s="16">
        <f t="shared" si="3"/>
        <v>0</v>
      </c>
      <c r="D19" s="17"/>
      <c r="E19" s="17"/>
      <c r="F19" s="36"/>
      <c r="G19" s="36"/>
      <c r="H19" s="36"/>
      <c r="I19" s="36"/>
      <c r="J19" s="17"/>
      <c r="K19" s="16">
        <f t="shared" si="4"/>
        <v>0</v>
      </c>
      <c r="L19" s="17"/>
      <c r="M19" s="17"/>
      <c r="N19" s="36"/>
      <c r="O19" s="36"/>
      <c r="P19" s="36"/>
      <c r="Q19" s="36"/>
      <c r="R19" s="17"/>
      <c r="S19" s="16">
        <f t="shared" si="5"/>
        <v>0</v>
      </c>
      <c r="T19" s="17"/>
      <c r="U19" s="17"/>
      <c r="V19" s="36"/>
      <c r="W19" s="36"/>
      <c r="X19" s="36"/>
    </row>
    <row r="20" spans="1:24" ht="15.75" customHeight="1" x14ac:dyDescent="0.25">
      <c r="A20" s="40" t="s">
        <v>28</v>
      </c>
      <c r="B20" s="11">
        <v>0.6</v>
      </c>
      <c r="C20" s="12">
        <f t="shared" ref="C20:C24" si="6">$I$3*B20</f>
        <v>186</v>
      </c>
      <c r="D20" s="13">
        <v>6</v>
      </c>
      <c r="E20" s="13">
        <v>4</v>
      </c>
      <c r="F20" s="37">
        <f>(D20*E20)+(D21*E21)+(D22*E22)+(D23*E23)+(D24*E24)</f>
        <v>24</v>
      </c>
      <c r="G20" s="34">
        <f>AVERAGE(B20:B24)</f>
        <v>0.6</v>
      </c>
      <c r="H20" s="37"/>
      <c r="I20" s="37" t="s">
        <v>35</v>
      </c>
      <c r="J20" s="11">
        <v>0.6</v>
      </c>
      <c r="K20" s="12">
        <f t="shared" ref="K20:K24" si="7">($F$3*J20)*0.9</f>
        <v>113.4</v>
      </c>
      <c r="L20" s="13">
        <v>3</v>
      </c>
      <c r="M20" s="13">
        <v>12</v>
      </c>
      <c r="N20" s="37">
        <f>(L20*M20)+(L21*M21)+(L22*M22)+(L23*M23)+(L24*M24)</f>
        <v>36</v>
      </c>
      <c r="O20" s="34">
        <f>AVERAGE(J20:J24)</f>
        <v>0.6</v>
      </c>
      <c r="P20" s="37"/>
      <c r="Q20" s="37" t="s">
        <v>36</v>
      </c>
      <c r="R20" s="11">
        <v>0.5</v>
      </c>
      <c r="S20" s="12">
        <f t="shared" ref="S20:S24" si="8">$C$3*R20</f>
        <v>145</v>
      </c>
      <c r="T20" s="13">
        <v>3</v>
      </c>
      <c r="U20" s="13">
        <v>10</v>
      </c>
      <c r="V20" s="37">
        <f>(T20*U20)+(T21*U21)+(T22*U22)+(T23*U23)+(T24*U24)</f>
        <v>30</v>
      </c>
      <c r="W20" s="34">
        <f>AVERAGE(R20:R24)</f>
        <v>0.5</v>
      </c>
      <c r="X20" s="37"/>
    </row>
    <row r="21" spans="1:24" ht="15.75" customHeight="1" x14ac:dyDescent="0.25">
      <c r="A21" s="41"/>
      <c r="B21" s="13"/>
      <c r="C21" s="12">
        <f t="shared" si="6"/>
        <v>0</v>
      </c>
      <c r="D21" s="13"/>
      <c r="E21" s="13"/>
      <c r="F21" s="35"/>
      <c r="G21" s="35"/>
      <c r="H21" s="35"/>
      <c r="I21" s="35"/>
      <c r="J21" s="13"/>
      <c r="K21" s="12">
        <f t="shared" si="7"/>
        <v>0</v>
      </c>
      <c r="L21" s="13"/>
      <c r="M21" s="13"/>
      <c r="N21" s="35"/>
      <c r="O21" s="35"/>
      <c r="P21" s="35"/>
      <c r="Q21" s="35"/>
      <c r="R21" s="11"/>
      <c r="S21" s="12">
        <f t="shared" si="8"/>
        <v>0</v>
      </c>
      <c r="T21" s="13"/>
      <c r="U21" s="13"/>
      <c r="V21" s="35"/>
      <c r="W21" s="35"/>
      <c r="X21" s="35"/>
    </row>
    <row r="22" spans="1:24" ht="15.75" customHeight="1" x14ac:dyDescent="0.25">
      <c r="A22" s="41"/>
      <c r="B22" s="13"/>
      <c r="C22" s="12">
        <f t="shared" si="6"/>
        <v>0</v>
      </c>
      <c r="D22" s="13"/>
      <c r="E22" s="13"/>
      <c r="F22" s="35"/>
      <c r="G22" s="35"/>
      <c r="H22" s="35"/>
      <c r="I22" s="35"/>
      <c r="J22" s="13"/>
      <c r="K22" s="12">
        <f t="shared" si="7"/>
        <v>0</v>
      </c>
      <c r="L22" s="13"/>
      <c r="M22" s="13"/>
      <c r="N22" s="35"/>
      <c r="O22" s="35"/>
      <c r="P22" s="35"/>
      <c r="Q22" s="35"/>
      <c r="R22" s="11"/>
      <c r="S22" s="12">
        <f t="shared" si="8"/>
        <v>0</v>
      </c>
      <c r="T22" s="13"/>
      <c r="U22" s="13"/>
      <c r="V22" s="35"/>
      <c r="W22" s="35"/>
      <c r="X22" s="35"/>
    </row>
    <row r="23" spans="1:24" x14ac:dyDescent="0.25">
      <c r="A23" s="41"/>
      <c r="B23" s="13"/>
      <c r="C23" s="12">
        <f t="shared" si="6"/>
        <v>0</v>
      </c>
      <c r="D23" s="13"/>
      <c r="E23" s="13"/>
      <c r="F23" s="35"/>
      <c r="G23" s="35"/>
      <c r="H23" s="35"/>
      <c r="I23" s="35"/>
      <c r="J23" s="13"/>
      <c r="K23" s="12">
        <f t="shared" si="7"/>
        <v>0</v>
      </c>
      <c r="L23" s="13"/>
      <c r="M23" s="13"/>
      <c r="N23" s="35"/>
      <c r="O23" s="35"/>
      <c r="P23" s="35"/>
      <c r="Q23" s="35"/>
      <c r="R23" s="13"/>
      <c r="S23" s="12">
        <f t="shared" si="8"/>
        <v>0</v>
      </c>
      <c r="T23" s="13"/>
      <c r="U23" s="13"/>
      <c r="V23" s="35"/>
      <c r="W23" s="35"/>
      <c r="X23" s="35"/>
    </row>
    <row r="24" spans="1:24" x14ac:dyDescent="0.25">
      <c r="A24" s="42"/>
      <c r="B24" s="13"/>
      <c r="C24" s="12">
        <f t="shared" si="6"/>
        <v>0</v>
      </c>
      <c r="D24" s="13"/>
      <c r="E24" s="13"/>
      <c r="F24" s="36"/>
      <c r="G24" s="36"/>
      <c r="H24" s="36"/>
      <c r="I24" s="36"/>
      <c r="J24" s="13"/>
      <c r="K24" s="12">
        <f t="shared" si="7"/>
        <v>0</v>
      </c>
      <c r="L24" s="13"/>
      <c r="M24" s="13"/>
      <c r="N24" s="36"/>
      <c r="O24" s="36"/>
      <c r="P24" s="36"/>
      <c r="Q24" s="36"/>
      <c r="R24" s="13"/>
      <c r="S24" s="12">
        <f t="shared" si="8"/>
        <v>0</v>
      </c>
      <c r="T24" s="13"/>
      <c r="U24" s="13"/>
      <c r="V24" s="36"/>
      <c r="W24" s="36"/>
      <c r="X24" s="36"/>
    </row>
    <row r="25" spans="1:24" ht="110.25" x14ac:dyDescent="0.25">
      <c r="A25" s="24" t="s">
        <v>39</v>
      </c>
      <c r="B25" s="17" t="s">
        <v>41</v>
      </c>
      <c r="C25" s="17"/>
      <c r="D25" s="17">
        <v>3</v>
      </c>
      <c r="E25" s="17" t="s">
        <v>42</v>
      </c>
      <c r="F25" s="17"/>
      <c r="G25" s="17"/>
      <c r="H25" s="17"/>
      <c r="I25" s="17" t="s">
        <v>43</v>
      </c>
      <c r="J25" s="17" t="s">
        <v>41</v>
      </c>
      <c r="K25" s="17"/>
      <c r="L25" s="17">
        <v>3</v>
      </c>
      <c r="M25" s="17" t="s">
        <v>42</v>
      </c>
      <c r="N25" s="17"/>
      <c r="O25" s="17"/>
      <c r="P25" s="17"/>
      <c r="Q25" s="17" t="s">
        <v>44</v>
      </c>
      <c r="R25" s="17" t="s">
        <v>41</v>
      </c>
      <c r="S25" s="17"/>
      <c r="T25" s="17">
        <v>3</v>
      </c>
      <c r="U25" s="17" t="s">
        <v>42</v>
      </c>
      <c r="V25" s="17"/>
      <c r="W25" s="17"/>
      <c r="X25" s="17"/>
    </row>
    <row r="26" spans="1:24" ht="94.5" x14ac:dyDescent="0.25">
      <c r="A26" s="25" t="s">
        <v>46</v>
      </c>
      <c r="B26" s="13" t="s">
        <v>47</v>
      </c>
      <c r="C26" s="13"/>
      <c r="D26" s="13">
        <v>3</v>
      </c>
      <c r="E26" s="13">
        <v>10</v>
      </c>
      <c r="F26" s="13"/>
      <c r="G26" s="13"/>
      <c r="H26" s="13"/>
      <c r="I26" s="13" t="s">
        <v>48</v>
      </c>
      <c r="J26" s="13" t="s">
        <v>41</v>
      </c>
      <c r="K26" s="13"/>
      <c r="L26" s="13">
        <v>3</v>
      </c>
      <c r="M26" s="13" t="s">
        <v>42</v>
      </c>
      <c r="N26" s="13"/>
      <c r="O26" s="13"/>
      <c r="P26" s="13"/>
      <c r="Q26" s="13" t="s">
        <v>49</v>
      </c>
      <c r="R26" s="13" t="s">
        <v>41</v>
      </c>
      <c r="S26" s="13"/>
      <c r="T26" s="13">
        <v>3</v>
      </c>
      <c r="U26" s="13">
        <v>10</v>
      </c>
      <c r="V26" s="13"/>
      <c r="W26" s="13"/>
      <c r="X26" s="13"/>
    </row>
    <row r="27" spans="1:24" ht="110.25" x14ac:dyDescent="0.25">
      <c r="A27" s="24" t="s">
        <v>50</v>
      </c>
      <c r="B27" s="17" t="s">
        <v>41</v>
      </c>
      <c r="C27" s="17"/>
      <c r="D27" s="17">
        <v>3</v>
      </c>
      <c r="E27" s="17" t="s">
        <v>42</v>
      </c>
      <c r="F27" s="17"/>
      <c r="G27" s="17"/>
      <c r="H27" s="17"/>
      <c r="I27" s="17" t="s">
        <v>51</v>
      </c>
      <c r="J27" s="17" t="s">
        <v>41</v>
      </c>
      <c r="K27" s="17"/>
      <c r="L27" s="17">
        <v>3</v>
      </c>
      <c r="M27" s="17" t="s">
        <v>42</v>
      </c>
      <c r="N27" s="17"/>
      <c r="O27" s="17"/>
      <c r="P27" s="17"/>
      <c r="Q27" s="17" t="s">
        <v>50</v>
      </c>
      <c r="R27" s="17" t="s">
        <v>41</v>
      </c>
      <c r="S27" s="17"/>
      <c r="T27" s="17">
        <v>3</v>
      </c>
      <c r="U27" s="17" t="s">
        <v>42</v>
      </c>
      <c r="V27" s="17"/>
      <c r="W27" s="17"/>
      <c r="X27" s="17"/>
    </row>
    <row r="28" spans="1:24" ht="13.5" x14ac:dyDescent="0.25">
      <c r="A28" s="33" t="s">
        <v>52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3.5" x14ac:dyDescent="0.25">
      <c r="A29" s="33" t="s">
        <v>13</v>
      </c>
      <c r="B29" s="31"/>
      <c r="C29" s="31"/>
      <c r="D29" s="31"/>
      <c r="E29" s="31"/>
      <c r="F29" s="31"/>
      <c r="G29" s="31"/>
      <c r="H29" s="31"/>
      <c r="I29" s="33" t="s">
        <v>14</v>
      </c>
      <c r="J29" s="31"/>
      <c r="K29" s="31"/>
      <c r="L29" s="31"/>
      <c r="M29" s="31"/>
      <c r="N29" s="31"/>
      <c r="O29" s="31"/>
      <c r="P29" s="31"/>
      <c r="Q29" s="33" t="s">
        <v>15</v>
      </c>
      <c r="R29" s="31"/>
      <c r="S29" s="31"/>
      <c r="T29" s="31"/>
      <c r="U29" s="31"/>
      <c r="V29" s="31"/>
      <c r="W29" s="31"/>
      <c r="X29" s="31"/>
    </row>
    <row r="30" spans="1:24" ht="31.5" x14ac:dyDescent="0.25">
      <c r="A30" s="10" t="s">
        <v>17</v>
      </c>
      <c r="B30" s="10" t="s">
        <v>18</v>
      </c>
      <c r="C30" s="10" t="s">
        <v>19</v>
      </c>
      <c r="D30" s="10" t="s">
        <v>20</v>
      </c>
      <c r="E30" s="10" t="s">
        <v>21</v>
      </c>
      <c r="F30" s="10" t="s">
        <v>22</v>
      </c>
      <c r="G30" s="10" t="s">
        <v>23</v>
      </c>
      <c r="H30" s="10" t="s">
        <v>24</v>
      </c>
      <c r="I30" s="10" t="s">
        <v>17</v>
      </c>
      <c r="J30" s="10" t="s">
        <v>18</v>
      </c>
      <c r="K30" s="10" t="s">
        <v>19</v>
      </c>
      <c r="L30" s="10" t="s">
        <v>20</v>
      </c>
      <c r="M30" s="10" t="s">
        <v>21</v>
      </c>
      <c r="N30" s="10" t="s">
        <v>22</v>
      </c>
      <c r="O30" s="10" t="s">
        <v>23</v>
      </c>
      <c r="P30" s="10" t="s">
        <v>24</v>
      </c>
      <c r="Q30" s="10" t="s">
        <v>17</v>
      </c>
      <c r="R30" s="10" t="s">
        <v>18</v>
      </c>
      <c r="S30" s="10" t="s">
        <v>19</v>
      </c>
      <c r="T30" s="10" t="s">
        <v>20</v>
      </c>
      <c r="U30" s="10" t="s">
        <v>21</v>
      </c>
      <c r="V30" s="10" t="s">
        <v>22</v>
      </c>
      <c r="W30" s="10" t="s">
        <v>23</v>
      </c>
      <c r="X30" s="10" t="s">
        <v>24</v>
      </c>
    </row>
    <row r="31" spans="1:24" x14ac:dyDescent="0.25">
      <c r="A31" s="40" t="s">
        <v>29</v>
      </c>
      <c r="B31" s="11">
        <v>0.65</v>
      </c>
      <c r="C31" s="12">
        <f t="shared" ref="C31:C35" si="9">$C$3*B31</f>
        <v>188.5</v>
      </c>
      <c r="D31" s="13">
        <v>2</v>
      </c>
      <c r="E31" s="13">
        <v>8</v>
      </c>
      <c r="F31" s="37">
        <f>(D31*E31)+(D32*E32)+(D33*E33)+(D34*E34)+(D35*E35)</f>
        <v>36</v>
      </c>
      <c r="G31" s="34">
        <f>AVERAGE(B31:B35)</f>
        <v>0.70000000000000007</v>
      </c>
      <c r="H31" s="37"/>
      <c r="I31" s="37" t="s">
        <v>26</v>
      </c>
      <c r="J31" s="11">
        <v>0.6</v>
      </c>
      <c r="K31" s="12">
        <f t="shared" ref="K31:K35" si="10">$C$3*J31</f>
        <v>174</v>
      </c>
      <c r="L31" s="13">
        <v>4</v>
      </c>
      <c r="M31" s="13">
        <v>4</v>
      </c>
      <c r="N31" s="37">
        <f>(L31*M31)+(L32*M32)+(L33*M33)+(L34*M34)+(L35*M35)</f>
        <v>16</v>
      </c>
      <c r="O31" s="34">
        <f>AVERAGE(J31:J35)</f>
        <v>0.6</v>
      </c>
      <c r="P31" s="37"/>
      <c r="Q31" s="37" t="s">
        <v>28</v>
      </c>
      <c r="R31" s="11">
        <v>0.65</v>
      </c>
      <c r="S31" s="12">
        <f t="shared" ref="S31:S35" si="11">$I$3*R31</f>
        <v>201.5</v>
      </c>
      <c r="T31" s="13">
        <v>2</v>
      </c>
      <c r="U31" s="13">
        <v>5</v>
      </c>
      <c r="V31" s="37">
        <f>(T31*U31)+(T32*U32)+(T33*U33)+(T34*U34)+(T35*U35)</f>
        <v>24</v>
      </c>
      <c r="W31" s="34">
        <f>AVERAGE(R31:R35)</f>
        <v>0.70000000000000007</v>
      </c>
      <c r="X31" s="37"/>
    </row>
    <row r="32" spans="1:24" x14ac:dyDescent="0.25">
      <c r="A32" s="41"/>
      <c r="B32" s="11">
        <v>0.7</v>
      </c>
      <c r="C32" s="12">
        <f t="shared" si="9"/>
        <v>203</v>
      </c>
      <c r="D32" s="13">
        <v>2</v>
      </c>
      <c r="E32" s="13">
        <v>6</v>
      </c>
      <c r="F32" s="35"/>
      <c r="G32" s="35"/>
      <c r="H32" s="35"/>
      <c r="I32" s="35"/>
      <c r="J32" s="11"/>
      <c r="K32" s="12">
        <f t="shared" si="10"/>
        <v>0</v>
      </c>
      <c r="L32" s="13"/>
      <c r="M32" s="13"/>
      <c r="N32" s="35"/>
      <c r="O32" s="35"/>
      <c r="P32" s="35"/>
      <c r="Q32" s="35"/>
      <c r="R32" s="11">
        <v>0.7</v>
      </c>
      <c r="S32" s="12">
        <f t="shared" si="11"/>
        <v>217</v>
      </c>
      <c r="T32" s="13">
        <v>2</v>
      </c>
      <c r="U32" s="13">
        <v>4</v>
      </c>
      <c r="V32" s="35"/>
      <c r="W32" s="35"/>
      <c r="X32" s="35"/>
    </row>
    <row r="33" spans="1:24" x14ac:dyDescent="0.25">
      <c r="A33" s="41"/>
      <c r="B33" s="11">
        <v>0.75</v>
      </c>
      <c r="C33" s="12">
        <f t="shared" si="9"/>
        <v>217.5</v>
      </c>
      <c r="D33" s="13">
        <v>2</v>
      </c>
      <c r="E33" s="13">
        <v>4</v>
      </c>
      <c r="F33" s="35"/>
      <c r="G33" s="35"/>
      <c r="H33" s="35"/>
      <c r="I33" s="35"/>
      <c r="J33" s="11"/>
      <c r="K33" s="12">
        <f t="shared" si="10"/>
        <v>0</v>
      </c>
      <c r="L33" s="13"/>
      <c r="M33" s="13"/>
      <c r="N33" s="35"/>
      <c r="O33" s="35"/>
      <c r="P33" s="35"/>
      <c r="Q33" s="35"/>
      <c r="R33" s="11">
        <v>0.75</v>
      </c>
      <c r="S33" s="12">
        <f t="shared" si="11"/>
        <v>232.5</v>
      </c>
      <c r="T33" s="13">
        <v>2</v>
      </c>
      <c r="U33" s="13">
        <v>3</v>
      </c>
      <c r="V33" s="35"/>
      <c r="W33" s="35"/>
      <c r="X33" s="35"/>
    </row>
    <row r="34" spans="1:24" x14ac:dyDescent="0.25">
      <c r="A34" s="41"/>
      <c r="B34" s="13"/>
      <c r="C34" s="12">
        <f t="shared" si="9"/>
        <v>0</v>
      </c>
      <c r="D34" s="13"/>
      <c r="E34" s="13"/>
      <c r="F34" s="35"/>
      <c r="G34" s="35"/>
      <c r="H34" s="35"/>
      <c r="I34" s="35"/>
      <c r="J34" s="13"/>
      <c r="K34" s="12">
        <f t="shared" si="10"/>
        <v>0</v>
      </c>
      <c r="L34" s="13"/>
      <c r="M34" s="13"/>
      <c r="N34" s="35"/>
      <c r="O34" s="35"/>
      <c r="P34" s="35"/>
      <c r="Q34" s="35"/>
      <c r="R34" s="13"/>
      <c r="S34" s="12">
        <f t="shared" si="11"/>
        <v>0</v>
      </c>
      <c r="T34" s="13"/>
      <c r="U34" s="13"/>
      <c r="V34" s="35"/>
      <c r="W34" s="35"/>
      <c r="X34" s="35"/>
    </row>
    <row r="35" spans="1:24" x14ac:dyDescent="0.25">
      <c r="A35" s="42"/>
      <c r="B35" s="13"/>
      <c r="C35" s="12">
        <f t="shared" si="9"/>
        <v>0</v>
      </c>
      <c r="D35" s="13"/>
      <c r="E35" s="13"/>
      <c r="F35" s="36"/>
      <c r="G35" s="36"/>
      <c r="H35" s="36"/>
      <c r="I35" s="36"/>
      <c r="J35" s="13"/>
      <c r="K35" s="12">
        <f t="shared" si="10"/>
        <v>0</v>
      </c>
      <c r="L35" s="13"/>
      <c r="M35" s="13"/>
      <c r="N35" s="36"/>
      <c r="O35" s="36"/>
      <c r="P35" s="36"/>
      <c r="Q35" s="36"/>
      <c r="R35" s="13"/>
      <c r="S35" s="12">
        <f t="shared" si="11"/>
        <v>0</v>
      </c>
      <c r="T35" s="13"/>
      <c r="U35" s="13"/>
      <c r="V35" s="36"/>
      <c r="W35" s="36"/>
      <c r="X35" s="36"/>
    </row>
    <row r="36" spans="1:24" x14ac:dyDescent="0.25">
      <c r="A36" s="43" t="s">
        <v>31</v>
      </c>
      <c r="B36" s="15">
        <v>0.7</v>
      </c>
      <c r="C36" s="16">
        <f t="shared" ref="C36:C40" si="12">$F$3*B36</f>
        <v>147</v>
      </c>
      <c r="D36" s="17">
        <v>2</v>
      </c>
      <c r="E36" s="17">
        <v>8</v>
      </c>
      <c r="F36" s="38">
        <f>(D36*E36)+(D37*E37)+(D38*E38)+(D39*E39)+(D40*E40)</f>
        <v>36</v>
      </c>
      <c r="G36" s="39">
        <f>AVERAGE(B36:B40)</f>
        <v>0.75</v>
      </c>
      <c r="H36" s="38"/>
      <c r="I36" s="38" t="s">
        <v>33</v>
      </c>
      <c r="J36" s="15">
        <v>0.7</v>
      </c>
      <c r="K36" s="16">
        <f t="shared" ref="K36:K40" si="13">$F$3*J36</f>
        <v>147</v>
      </c>
      <c r="L36" s="17">
        <v>3</v>
      </c>
      <c r="M36" s="17">
        <v>8</v>
      </c>
      <c r="N36" s="38">
        <f>(L36*M36)+(L37*M37)+(L38*M38)+(L39*M39)+(L40*M40)</f>
        <v>24</v>
      </c>
      <c r="O36" s="39">
        <f>AVERAGE(J36:J40)</f>
        <v>0.7</v>
      </c>
      <c r="P36" s="38"/>
      <c r="Q36" s="38" t="s">
        <v>31</v>
      </c>
      <c r="R36" s="15">
        <v>0.65</v>
      </c>
      <c r="S36" s="16">
        <f t="shared" ref="S36:S40" si="14">$F$3*R36</f>
        <v>136.5</v>
      </c>
      <c r="T36" s="17">
        <v>2</v>
      </c>
      <c r="U36" s="17">
        <v>5</v>
      </c>
      <c r="V36" s="38">
        <f>(T36*U36)+(T37*U37)+(T38*U38)+(T39*U39)+(T40*U40)</f>
        <v>24</v>
      </c>
      <c r="W36" s="39">
        <f>AVERAGE(R36:R40)</f>
        <v>0.75</v>
      </c>
      <c r="X36" s="38"/>
    </row>
    <row r="37" spans="1:24" x14ac:dyDescent="0.25">
      <c r="A37" s="41"/>
      <c r="B37" s="15">
        <v>0.75</v>
      </c>
      <c r="C37" s="16">
        <f t="shared" si="12"/>
        <v>157.5</v>
      </c>
      <c r="D37" s="17">
        <v>2</v>
      </c>
      <c r="E37" s="17">
        <v>6</v>
      </c>
      <c r="F37" s="35"/>
      <c r="G37" s="35"/>
      <c r="H37" s="35"/>
      <c r="I37" s="35"/>
      <c r="J37" s="15"/>
      <c r="K37" s="16">
        <f t="shared" si="13"/>
        <v>0</v>
      </c>
      <c r="L37" s="17"/>
      <c r="M37" s="17"/>
      <c r="N37" s="35"/>
      <c r="O37" s="35"/>
      <c r="P37" s="35"/>
      <c r="Q37" s="35"/>
      <c r="R37" s="15">
        <v>0.75</v>
      </c>
      <c r="S37" s="16">
        <f t="shared" si="14"/>
        <v>157.5</v>
      </c>
      <c r="T37" s="17">
        <v>2</v>
      </c>
      <c r="U37" s="17">
        <v>4</v>
      </c>
      <c r="V37" s="35"/>
      <c r="W37" s="35"/>
      <c r="X37" s="35"/>
    </row>
    <row r="38" spans="1:24" x14ac:dyDescent="0.25">
      <c r="A38" s="41"/>
      <c r="B38" s="15">
        <v>0.8</v>
      </c>
      <c r="C38" s="16">
        <f t="shared" si="12"/>
        <v>168</v>
      </c>
      <c r="D38" s="17">
        <v>2</v>
      </c>
      <c r="E38" s="17">
        <v>4</v>
      </c>
      <c r="F38" s="35"/>
      <c r="G38" s="35"/>
      <c r="H38" s="35"/>
      <c r="I38" s="35"/>
      <c r="J38" s="15"/>
      <c r="K38" s="16">
        <f t="shared" si="13"/>
        <v>0</v>
      </c>
      <c r="L38" s="17"/>
      <c r="M38" s="17"/>
      <c r="N38" s="35"/>
      <c r="O38" s="35"/>
      <c r="P38" s="35"/>
      <c r="Q38" s="35"/>
      <c r="R38" s="15">
        <v>0.85</v>
      </c>
      <c r="S38" s="16">
        <f t="shared" si="14"/>
        <v>178.5</v>
      </c>
      <c r="T38" s="17">
        <v>2</v>
      </c>
      <c r="U38" s="17">
        <v>3</v>
      </c>
      <c r="V38" s="35"/>
      <c r="W38" s="35"/>
      <c r="X38" s="35"/>
    </row>
    <row r="39" spans="1:24" x14ac:dyDescent="0.25">
      <c r="A39" s="41"/>
      <c r="B39" s="17"/>
      <c r="C39" s="16">
        <f t="shared" si="12"/>
        <v>0</v>
      </c>
      <c r="D39" s="17"/>
      <c r="E39" s="17"/>
      <c r="F39" s="35"/>
      <c r="G39" s="35"/>
      <c r="H39" s="35"/>
      <c r="I39" s="35"/>
      <c r="J39" s="17"/>
      <c r="K39" s="16">
        <f t="shared" si="13"/>
        <v>0</v>
      </c>
      <c r="L39" s="17"/>
      <c r="M39" s="17"/>
      <c r="N39" s="35"/>
      <c r="O39" s="35"/>
      <c r="P39" s="35"/>
      <c r="Q39" s="35"/>
      <c r="R39" s="17"/>
      <c r="S39" s="16">
        <f t="shared" si="14"/>
        <v>0</v>
      </c>
      <c r="T39" s="17"/>
      <c r="U39" s="17"/>
      <c r="V39" s="35"/>
      <c r="W39" s="35"/>
      <c r="X39" s="35"/>
    </row>
    <row r="40" spans="1:24" x14ac:dyDescent="0.25">
      <c r="A40" s="42"/>
      <c r="B40" s="17"/>
      <c r="C40" s="16">
        <f t="shared" si="12"/>
        <v>0</v>
      </c>
      <c r="D40" s="17"/>
      <c r="E40" s="17"/>
      <c r="F40" s="36"/>
      <c r="G40" s="36"/>
      <c r="H40" s="36"/>
      <c r="I40" s="36"/>
      <c r="J40" s="17"/>
      <c r="K40" s="16">
        <f t="shared" si="13"/>
        <v>0</v>
      </c>
      <c r="L40" s="17"/>
      <c r="M40" s="17"/>
      <c r="N40" s="36"/>
      <c r="O40" s="36"/>
      <c r="P40" s="36"/>
      <c r="Q40" s="36"/>
      <c r="R40" s="17"/>
      <c r="S40" s="16">
        <f t="shared" si="14"/>
        <v>0</v>
      </c>
      <c r="T40" s="17"/>
      <c r="U40" s="17"/>
      <c r="V40" s="36"/>
      <c r="W40" s="36"/>
      <c r="X40" s="36"/>
    </row>
    <row r="41" spans="1:24" x14ac:dyDescent="0.25">
      <c r="A41" s="40" t="s">
        <v>28</v>
      </c>
      <c r="B41" s="11">
        <v>0.7</v>
      </c>
      <c r="C41" s="12">
        <f t="shared" ref="C41:C45" si="15">$I$3*B41</f>
        <v>217</v>
      </c>
      <c r="D41" s="13">
        <v>6</v>
      </c>
      <c r="E41" s="13">
        <v>3</v>
      </c>
      <c r="F41" s="37">
        <f>(D41*E41)+(D42*E42)+(D43*E43)+(D44*E44)+(D45*E45)</f>
        <v>18</v>
      </c>
      <c r="G41" s="34">
        <f>AVERAGE(B41:B45)</f>
        <v>0.7</v>
      </c>
      <c r="H41" s="37"/>
      <c r="I41" s="37" t="s">
        <v>35</v>
      </c>
      <c r="J41" s="11">
        <v>0.7</v>
      </c>
      <c r="K41" s="12">
        <f t="shared" ref="K41:K45" si="16">($F$3*J41)*0.9</f>
        <v>132.30000000000001</v>
      </c>
      <c r="L41" s="13">
        <v>3</v>
      </c>
      <c r="M41" s="13">
        <v>8</v>
      </c>
      <c r="N41" s="37">
        <f>(L41*M41)+(L42*M42)+(L43*M43)+(L44*M44)+(L45*M45)</f>
        <v>24</v>
      </c>
      <c r="O41" s="34">
        <f>AVERAGE(J41:J45)</f>
        <v>0.7</v>
      </c>
      <c r="P41" s="37"/>
      <c r="Q41" s="37" t="s">
        <v>30</v>
      </c>
      <c r="R41" s="11">
        <v>0.45</v>
      </c>
      <c r="S41" s="12">
        <f t="shared" ref="S41:S45" si="17">$C$3*R41</f>
        <v>130.5</v>
      </c>
      <c r="T41" s="13">
        <v>4</v>
      </c>
      <c r="U41" s="13">
        <v>4</v>
      </c>
      <c r="V41" s="37">
        <f>(T41*U41)+(T42*U42)+(T43*U43)+(T44*U44)+(T45*U45)</f>
        <v>16</v>
      </c>
      <c r="W41" s="34">
        <f>AVERAGE(R41:R45)</f>
        <v>0.45</v>
      </c>
      <c r="X41" s="37"/>
    </row>
    <row r="42" spans="1:24" x14ac:dyDescent="0.25">
      <c r="A42" s="41"/>
      <c r="B42" s="13"/>
      <c r="C42" s="12">
        <f t="shared" si="15"/>
        <v>0</v>
      </c>
      <c r="D42" s="13"/>
      <c r="E42" s="13"/>
      <c r="F42" s="35"/>
      <c r="G42" s="35"/>
      <c r="H42" s="35"/>
      <c r="I42" s="35"/>
      <c r="J42" s="13"/>
      <c r="K42" s="12">
        <f t="shared" si="16"/>
        <v>0</v>
      </c>
      <c r="L42" s="13"/>
      <c r="M42" s="13"/>
      <c r="N42" s="35"/>
      <c r="O42" s="35"/>
      <c r="P42" s="35"/>
      <c r="Q42" s="35"/>
      <c r="R42" s="11"/>
      <c r="S42" s="12">
        <f t="shared" si="17"/>
        <v>0</v>
      </c>
      <c r="T42" s="13"/>
      <c r="U42" s="13"/>
      <c r="V42" s="35"/>
      <c r="W42" s="35"/>
      <c r="X42" s="35"/>
    </row>
    <row r="43" spans="1:24" x14ac:dyDescent="0.25">
      <c r="A43" s="41"/>
      <c r="B43" s="13"/>
      <c r="C43" s="12">
        <f t="shared" si="15"/>
        <v>0</v>
      </c>
      <c r="D43" s="13"/>
      <c r="E43" s="13"/>
      <c r="F43" s="35"/>
      <c r="G43" s="35"/>
      <c r="H43" s="35"/>
      <c r="I43" s="35"/>
      <c r="J43" s="13"/>
      <c r="K43" s="12">
        <f t="shared" si="16"/>
        <v>0</v>
      </c>
      <c r="L43" s="13"/>
      <c r="M43" s="13"/>
      <c r="N43" s="35"/>
      <c r="O43" s="35"/>
      <c r="P43" s="35"/>
      <c r="Q43" s="35"/>
      <c r="R43" s="11"/>
      <c r="S43" s="12">
        <f t="shared" si="17"/>
        <v>0</v>
      </c>
      <c r="T43" s="13"/>
      <c r="U43" s="13"/>
      <c r="V43" s="35"/>
      <c r="W43" s="35"/>
      <c r="X43" s="35"/>
    </row>
    <row r="44" spans="1:24" x14ac:dyDescent="0.25">
      <c r="A44" s="41"/>
      <c r="B44" s="13"/>
      <c r="C44" s="12">
        <f t="shared" si="15"/>
        <v>0</v>
      </c>
      <c r="D44" s="13"/>
      <c r="E44" s="13"/>
      <c r="F44" s="35"/>
      <c r="G44" s="35"/>
      <c r="H44" s="35"/>
      <c r="I44" s="35"/>
      <c r="J44" s="13"/>
      <c r="K44" s="12">
        <f t="shared" si="16"/>
        <v>0</v>
      </c>
      <c r="L44" s="13"/>
      <c r="M44" s="13"/>
      <c r="N44" s="35"/>
      <c r="O44" s="35"/>
      <c r="P44" s="35"/>
      <c r="Q44" s="35"/>
      <c r="R44" s="13"/>
      <c r="S44" s="12">
        <f t="shared" si="17"/>
        <v>0</v>
      </c>
      <c r="T44" s="13"/>
      <c r="U44" s="13"/>
      <c r="V44" s="35"/>
      <c r="W44" s="35"/>
      <c r="X44" s="35"/>
    </row>
    <row r="45" spans="1:24" x14ac:dyDescent="0.25">
      <c r="A45" s="42"/>
      <c r="B45" s="13"/>
      <c r="C45" s="12">
        <f t="shared" si="15"/>
        <v>0</v>
      </c>
      <c r="D45" s="13"/>
      <c r="E45" s="13"/>
      <c r="F45" s="36"/>
      <c r="G45" s="36"/>
      <c r="H45" s="36"/>
      <c r="I45" s="36"/>
      <c r="J45" s="13"/>
      <c r="K45" s="12">
        <f t="shared" si="16"/>
        <v>0</v>
      </c>
      <c r="L45" s="13"/>
      <c r="M45" s="13"/>
      <c r="N45" s="36"/>
      <c r="O45" s="36"/>
      <c r="P45" s="36"/>
      <c r="Q45" s="36"/>
      <c r="R45" s="13"/>
      <c r="S45" s="12">
        <f t="shared" si="17"/>
        <v>0</v>
      </c>
      <c r="T45" s="13"/>
      <c r="U45" s="13"/>
      <c r="V45" s="36"/>
      <c r="W45" s="36"/>
      <c r="X45" s="36"/>
    </row>
    <row r="46" spans="1:24" ht="110.25" x14ac:dyDescent="0.25">
      <c r="A46" s="24" t="s">
        <v>39</v>
      </c>
      <c r="B46" s="17" t="s">
        <v>41</v>
      </c>
      <c r="C46" s="17"/>
      <c r="D46" s="17">
        <v>3</v>
      </c>
      <c r="E46" s="17" t="s">
        <v>67</v>
      </c>
      <c r="F46" s="17"/>
      <c r="G46" s="17"/>
      <c r="H46" s="17"/>
      <c r="I46" s="17" t="s">
        <v>43</v>
      </c>
      <c r="J46" s="17" t="s">
        <v>41</v>
      </c>
      <c r="K46" s="17"/>
      <c r="L46" s="17">
        <v>3</v>
      </c>
      <c r="M46" s="17" t="s">
        <v>67</v>
      </c>
      <c r="N46" s="17"/>
      <c r="O46" s="17"/>
      <c r="P46" s="17"/>
      <c r="Q46" s="17" t="s">
        <v>44</v>
      </c>
      <c r="R46" s="17" t="s">
        <v>41</v>
      </c>
      <c r="S46" s="17"/>
      <c r="T46" s="17">
        <v>3</v>
      </c>
      <c r="U46" s="17" t="s">
        <v>67</v>
      </c>
      <c r="V46" s="17"/>
      <c r="W46" s="17"/>
      <c r="X46" s="17"/>
    </row>
    <row r="47" spans="1:24" ht="94.5" x14ac:dyDescent="0.25">
      <c r="A47" s="25" t="s">
        <v>46</v>
      </c>
      <c r="B47" s="13" t="s">
        <v>47</v>
      </c>
      <c r="C47" s="13"/>
      <c r="D47" s="13">
        <v>3</v>
      </c>
      <c r="E47" s="13">
        <v>10</v>
      </c>
      <c r="F47" s="13"/>
      <c r="G47" s="13"/>
      <c r="H47" s="13"/>
      <c r="I47" s="13" t="s">
        <v>48</v>
      </c>
      <c r="J47" s="13" t="s">
        <v>41</v>
      </c>
      <c r="K47" s="13"/>
      <c r="L47" s="13">
        <v>3</v>
      </c>
      <c r="M47" s="13" t="s">
        <v>67</v>
      </c>
      <c r="N47" s="13"/>
      <c r="O47" s="13"/>
      <c r="P47" s="13"/>
      <c r="Q47" s="13" t="s">
        <v>49</v>
      </c>
      <c r="R47" s="13" t="s">
        <v>41</v>
      </c>
      <c r="S47" s="13"/>
      <c r="T47" s="13">
        <v>3</v>
      </c>
      <c r="U47" s="13">
        <v>10</v>
      </c>
      <c r="V47" s="13"/>
      <c r="W47" s="13"/>
      <c r="X47" s="13"/>
    </row>
    <row r="48" spans="1:24" ht="110.25" x14ac:dyDescent="0.25">
      <c r="A48" s="24" t="s">
        <v>50</v>
      </c>
      <c r="B48" s="17" t="s">
        <v>41</v>
      </c>
      <c r="C48" s="17"/>
      <c r="D48" s="17">
        <v>3</v>
      </c>
      <c r="E48" s="17" t="s">
        <v>67</v>
      </c>
      <c r="F48" s="17"/>
      <c r="G48" s="17"/>
      <c r="H48" s="17"/>
      <c r="I48" s="17" t="s">
        <v>51</v>
      </c>
      <c r="J48" s="17" t="s">
        <v>41</v>
      </c>
      <c r="K48" s="17"/>
      <c r="L48" s="17">
        <v>3</v>
      </c>
      <c r="M48" s="17" t="s">
        <v>67</v>
      </c>
      <c r="N48" s="17"/>
      <c r="O48" s="17"/>
      <c r="P48" s="17"/>
      <c r="Q48" s="17" t="s">
        <v>50</v>
      </c>
      <c r="R48" s="17" t="s">
        <v>41</v>
      </c>
      <c r="S48" s="17"/>
      <c r="T48" s="17">
        <v>3</v>
      </c>
      <c r="U48" s="17" t="s">
        <v>67</v>
      </c>
      <c r="V48" s="17"/>
      <c r="W48" s="17"/>
      <c r="X48" s="17"/>
    </row>
    <row r="49" spans="1:24" ht="13.5" x14ac:dyDescent="0.25">
      <c r="A49" s="33" t="s">
        <v>68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ht="13.5" x14ac:dyDescent="0.25">
      <c r="A50" s="33" t="s">
        <v>13</v>
      </c>
      <c r="B50" s="31"/>
      <c r="C50" s="31"/>
      <c r="D50" s="31"/>
      <c r="E50" s="31"/>
      <c r="F50" s="31"/>
      <c r="G50" s="31"/>
      <c r="H50" s="31"/>
      <c r="I50" s="33" t="s">
        <v>14</v>
      </c>
      <c r="J50" s="31"/>
      <c r="K50" s="31"/>
      <c r="L50" s="31"/>
      <c r="M50" s="31"/>
      <c r="N50" s="31"/>
      <c r="O50" s="31"/>
      <c r="P50" s="31"/>
      <c r="Q50" s="33" t="s">
        <v>15</v>
      </c>
      <c r="R50" s="31"/>
      <c r="S50" s="31"/>
      <c r="T50" s="31"/>
      <c r="U50" s="31"/>
      <c r="V50" s="31"/>
      <c r="W50" s="31"/>
      <c r="X50" s="31"/>
    </row>
    <row r="51" spans="1:24" ht="31.5" x14ac:dyDescent="0.25">
      <c r="A51" s="10" t="s">
        <v>17</v>
      </c>
      <c r="B51" s="10" t="s">
        <v>18</v>
      </c>
      <c r="C51" s="10" t="s">
        <v>19</v>
      </c>
      <c r="D51" s="10" t="s">
        <v>20</v>
      </c>
      <c r="E51" s="10" t="s">
        <v>21</v>
      </c>
      <c r="F51" s="10" t="s">
        <v>22</v>
      </c>
      <c r="G51" s="10" t="s">
        <v>23</v>
      </c>
      <c r="H51" s="10" t="s">
        <v>24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24</v>
      </c>
      <c r="Q51" s="10" t="s">
        <v>17</v>
      </c>
      <c r="R51" s="10" t="s">
        <v>18</v>
      </c>
      <c r="S51" s="10" t="s">
        <v>19</v>
      </c>
      <c r="T51" s="10" t="s">
        <v>20</v>
      </c>
      <c r="U51" s="10" t="s">
        <v>21</v>
      </c>
      <c r="V51" s="10" t="s">
        <v>22</v>
      </c>
      <c r="W51" s="10" t="s">
        <v>23</v>
      </c>
      <c r="X51" s="10" t="s">
        <v>24</v>
      </c>
    </row>
    <row r="52" spans="1:24" x14ac:dyDescent="0.25">
      <c r="A52" s="40" t="s">
        <v>29</v>
      </c>
      <c r="B52" s="11">
        <v>0.52500000000000002</v>
      </c>
      <c r="C52" s="12">
        <f t="shared" ref="C52:C56" si="18">$C$3*B52</f>
        <v>152.25</v>
      </c>
      <c r="D52" s="13">
        <v>2</v>
      </c>
      <c r="E52" s="13">
        <v>10</v>
      </c>
      <c r="F52" s="37">
        <f>(D52*E52)+(D53*E53)+(D54*E54)+(D55*E55)+(D56*E56)</f>
        <v>48</v>
      </c>
      <c r="G52" s="34">
        <f>AVERAGE(B52:B56)</f>
        <v>0.57500000000000007</v>
      </c>
      <c r="H52" s="37"/>
      <c r="I52" s="37" t="s">
        <v>26</v>
      </c>
      <c r="J52" s="11">
        <v>0.55000000000000004</v>
      </c>
      <c r="K52" s="12">
        <f t="shared" ref="K52:K56" si="19">$C$3*J52</f>
        <v>159.5</v>
      </c>
      <c r="L52" s="13">
        <v>6</v>
      </c>
      <c r="M52" s="13">
        <v>4</v>
      </c>
      <c r="N52" s="37">
        <f>(L52*M52)+(L53*M53)+(L54*M54)+(L55*M55)+(L56*M56)</f>
        <v>24</v>
      </c>
      <c r="O52" s="34">
        <f>AVERAGE(J52:J56)</f>
        <v>0.55000000000000004</v>
      </c>
      <c r="P52" s="37"/>
      <c r="Q52" s="37" t="s">
        <v>28</v>
      </c>
      <c r="R52" s="11">
        <v>0.52500000000000002</v>
      </c>
      <c r="S52" s="12">
        <f t="shared" ref="S52:S56" si="20">$I$3*R52</f>
        <v>162.75</v>
      </c>
      <c r="T52" s="13">
        <v>2</v>
      </c>
      <c r="U52" s="13">
        <v>5</v>
      </c>
      <c r="V52" s="37">
        <f>(T52*U52)+(T53*U53)+(T54*U54)+(T55*U55)+(T56*U56)</f>
        <v>24</v>
      </c>
      <c r="W52" s="34">
        <f>AVERAGE(R52:R56)</f>
        <v>0.625</v>
      </c>
      <c r="X52" s="37"/>
    </row>
    <row r="53" spans="1:24" x14ac:dyDescent="0.25">
      <c r="A53" s="41"/>
      <c r="B53" s="11">
        <v>0.57499999999999996</v>
      </c>
      <c r="C53" s="12">
        <f t="shared" si="18"/>
        <v>166.75</v>
      </c>
      <c r="D53" s="13">
        <v>2</v>
      </c>
      <c r="E53" s="13">
        <v>8</v>
      </c>
      <c r="F53" s="35"/>
      <c r="G53" s="35"/>
      <c r="H53" s="35"/>
      <c r="I53" s="35"/>
      <c r="J53" s="11"/>
      <c r="K53" s="12">
        <f t="shared" si="19"/>
        <v>0</v>
      </c>
      <c r="L53" s="13"/>
      <c r="M53" s="13"/>
      <c r="N53" s="35"/>
      <c r="O53" s="35"/>
      <c r="P53" s="35"/>
      <c r="Q53" s="35"/>
      <c r="R53" s="11">
        <v>0.625</v>
      </c>
      <c r="S53" s="12">
        <f t="shared" si="20"/>
        <v>193.75</v>
      </c>
      <c r="T53" s="13">
        <v>2</v>
      </c>
      <c r="U53" s="13">
        <v>4</v>
      </c>
      <c r="V53" s="35"/>
      <c r="W53" s="35"/>
      <c r="X53" s="35"/>
    </row>
    <row r="54" spans="1:24" x14ac:dyDescent="0.25">
      <c r="A54" s="41"/>
      <c r="B54" s="11">
        <v>0.625</v>
      </c>
      <c r="C54" s="12">
        <f t="shared" si="18"/>
        <v>181.25</v>
      </c>
      <c r="D54" s="13">
        <v>2</v>
      </c>
      <c r="E54" s="13">
        <v>6</v>
      </c>
      <c r="F54" s="35"/>
      <c r="G54" s="35"/>
      <c r="H54" s="35"/>
      <c r="I54" s="35"/>
      <c r="J54" s="11"/>
      <c r="K54" s="12">
        <f t="shared" si="19"/>
        <v>0</v>
      </c>
      <c r="L54" s="13"/>
      <c r="M54" s="13"/>
      <c r="N54" s="35"/>
      <c r="O54" s="35"/>
      <c r="P54" s="35"/>
      <c r="Q54" s="35"/>
      <c r="R54" s="11">
        <v>0.72499999999999998</v>
      </c>
      <c r="S54" s="12">
        <f t="shared" si="20"/>
        <v>224.75</v>
      </c>
      <c r="T54" s="13">
        <v>2</v>
      </c>
      <c r="U54" s="13">
        <v>3</v>
      </c>
      <c r="V54" s="35"/>
      <c r="W54" s="35"/>
      <c r="X54" s="35"/>
    </row>
    <row r="55" spans="1:24" x14ac:dyDescent="0.25">
      <c r="A55" s="41"/>
      <c r="B55" s="13"/>
      <c r="C55" s="12">
        <f t="shared" si="18"/>
        <v>0</v>
      </c>
      <c r="D55" s="13"/>
      <c r="E55" s="13"/>
      <c r="F55" s="35"/>
      <c r="G55" s="35"/>
      <c r="H55" s="35"/>
      <c r="I55" s="35"/>
      <c r="J55" s="13"/>
      <c r="K55" s="12">
        <f t="shared" si="19"/>
        <v>0</v>
      </c>
      <c r="L55" s="13"/>
      <c r="M55" s="13"/>
      <c r="N55" s="35"/>
      <c r="O55" s="35"/>
      <c r="P55" s="35"/>
      <c r="Q55" s="35"/>
      <c r="R55" s="13"/>
      <c r="S55" s="12">
        <f t="shared" si="20"/>
        <v>0</v>
      </c>
      <c r="T55" s="13"/>
      <c r="U55" s="13"/>
      <c r="V55" s="35"/>
      <c r="W55" s="35"/>
      <c r="X55" s="35"/>
    </row>
    <row r="56" spans="1:24" x14ac:dyDescent="0.25">
      <c r="A56" s="42"/>
      <c r="B56" s="13"/>
      <c r="C56" s="12">
        <f t="shared" si="18"/>
        <v>0</v>
      </c>
      <c r="D56" s="13"/>
      <c r="E56" s="13"/>
      <c r="F56" s="36"/>
      <c r="G56" s="36"/>
      <c r="H56" s="36"/>
      <c r="I56" s="36"/>
      <c r="J56" s="13"/>
      <c r="K56" s="12">
        <f t="shared" si="19"/>
        <v>0</v>
      </c>
      <c r="L56" s="13"/>
      <c r="M56" s="13"/>
      <c r="N56" s="36"/>
      <c r="O56" s="36"/>
      <c r="P56" s="36"/>
      <c r="Q56" s="36"/>
      <c r="R56" s="13"/>
      <c r="S56" s="12">
        <f t="shared" si="20"/>
        <v>0</v>
      </c>
      <c r="T56" s="13"/>
      <c r="U56" s="13"/>
      <c r="V56" s="36"/>
      <c r="W56" s="36"/>
      <c r="X56" s="36"/>
    </row>
    <row r="57" spans="1:24" x14ac:dyDescent="0.25">
      <c r="A57" s="43" t="s">
        <v>31</v>
      </c>
      <c r="B57" s="15">
        <v>0.625</v>
      </c>
      <c r="C57" s="16">
        <f t="shared" ref="C57:C61" si="21">$F$3*B57</f>
        <v>131.25</v>
      </c>
      <c r="D57" s="17">
        <v>2</v>
      </c>
      <c r="E57" s="17">
        <v>10</v>
      </c>
      <c r="F57" s="38">
        <f>(D57*E57)+(D58*E58)+(D59*E59)+(D60*E60)+(D61*E61)</f>
        <v>48</v>
      </c>
      <c r="G57" s="39">
        <f>AVERAGE(B57:B61)</f>
        <v>0.67499999999999993</v>
      </c>
      <c r="H57" s="38"/>
      <c r="I57" s="38" t="s">
        <v>33</v>
      </c>
      <c r="J57" s="15">
        <v>0.65</v>
      </c>
      <c r="K57" s="16">
        <f t="shared" ref="K57:K61" si="22">$F$3*J57</f>
        <v>136.5</v>
      </c>
      <c r="L57" s="17">
        <v>3</v>
      </c>
      <c r="M57" s="17">
        <v>10</v>
      </c>
      <c r="N57" s="38">
        <f>(L57*M57)+(L58*M58)+(L59*M59)+(L60*M60)+(L61*M61)</f>
        <v>30</v>
      </c>
      <c r="O57" s="39">
        <f>AVERAGE(J57:J61)</f>
        <v>0.65</v>
      </c>
      <c r="P57" s="38"/>
      <c r="Q57" s="38" t="s">
        <v>31</v>
      </c>
      <c r="R57" s="15">
        <v>0.72499999999999998</v>
      </c>
      <c r="S57" s="16">
        <f t="shared" ref="S57:S61" si="23">$F$3*R57</f>
        <v>152.25</v>
      </c>
      <c r="T57" s="17">
        <v>2</v>
      </c>
      <c r="U57" s="17">
        <v>5</v>
      </c>
      <c r="V57" s="38">
        <f>(T57*U57)+(T58*U58)+(T59*U59)+(T60*U60)+(T61*U61)</f>
        <v>24</v>
      </c>
      <c r="W57" s="39">
        <f>AVERAGE(R57:R61)</f>
        <v>0.77500000000000002</v>
      </c>
      <c r="X57" s="38"/>
    </row>
    <row r="58" spans="1:24" x14ac:dyDescent="0.25">
      <c r="A58" s="41"/>
      <c r="B58" s="15">
        <v>0.67500000000000004</v>
      </c>
      <c r="C58" s="16">
        <f t="shared" si="21"/>
        <v>141.75</v>
      </c>
      <c r="D58" s="17">
        <v>2</v>
      </c>
      <c r="E58" s="17">
        <v>8</v>
      </c>
      <c r="F58" s="35"/>
      <c r="G58" s="35"/>
      <c r="H58" s="35"/>
      <c r="I58" s="35"/>
      <c r="J58" s="15"/>
      <c r="K58" s="16">
        <f t="shared" si="22"/>
        <v>0</v>
      </c>
      <c r="L58" s="17"/>
      <c r="M58" s="17"/>
      <c r="N58" s="35"/>
      <c r="O58" s="35"/>
      <c r="P58" s="35"/>
      <c r="Q58" s="35"/>
      <c r="R58" s="15">
        <v>0.77500000000000002</v>
      </c>
      <c r="S58" s="16">
        <f t="shared" si="23"/>
        <v>162.75</v>
      </c>
      <c r="T58" s="17">
        <v>2</v>
      </c>
      <c r="U58" s="17">
        <v>4</v>
      </c>
      <c r="V58" s="35"/>
      <c r="W58" s="35"/>
      <c r="X58" s="35"/>
    </row>
    <row r="59" spans="1:24" x14ac:dyDescent="0.25">
      <c r="A59" s="41"/>
      <c r="B59" s="15">
        <v>0.72499999999999998</v>
      </c>
      <c r="C59" s="16">
        <f t="shared" si="21"/>
        <v>152.25</v>
      </c>
      <c r="D59" s="17">
        <v>2</v>
      </c>
      <c r="E59" s="17">
        <v>6</v>
      </c>
      <c r="F59" s="35"/>
      <c r="G59" s="35"/>
      <c r="H59" s="35"/>
      <c r="I59" s="35"/>
      <c r="J59" s="15"/>
      <c r="K59" s="16">
        <f t="shared" si="22"/>
        <v>0</v>
      </c>
      <c r="L59" s="17"/>
      <c r="M59" s="17"/>
      <c r="N59" s="35"/>
      <c r="O59" s="35"/>
      <c r="P59" s="35"/>
      <c r="Q59" s="35"/>
      <c r="R59" s="15">
        <v>0.82499999999999996</v>
      </c>
      <c r="S59" s="16">
        <f t="shared" si="23"/>
        <v>173.25</v>
      </c>
      <c r="T59" s="17">
        <v>2</v>
      </c>
      <c r="U59" s="17">
        <v>3</v>
      </c>
      <c r="V59" s="35"/>
      <c r="W59" s="35"/>
      <c r="X59" s="35"/>
    </row>
    <row r="60" spans="1:24" x14ac:dyDescent="0.25">
      <c r="A60" s="41"/>
      <c r="B60" s="17"/>
      <c r="C60" s="16">
        <f t="shared" si="21"/>
        <v>0</v>
      </c>
      <c r="D60" s="17"/>
      <c r="E60" s="17"/>
      <c r="F60" s="35"/>
      <c r="G60" s="35"/>
      <c r="H60" s="35"/>
      <c r="I60" s="35"/>
      <c r="J60" s="17"/>
      <c r="K60" s="16">
        <f t="shared" si="22"/>
        <v>0</v>
      </c>
      <c r="L60" s="17"/>
      <c r="M60" s="17"/>
      <c r="N60" s="35"/>
      <c r="O60" s="35"/>
      <c r="P60" s="35"/>
      <c r="Q60" s="35"/>
      <c r="R60" s="17"/>
      <c r="S60" s="16">
        <f t="shared" si="23"/>
        <v>0</v>
      </c>
      <c r="T60" s="17"/>
      <c r="U60" s="17"/>
      <c r="V60" s="35"/>
      <c r="W60" s="35"/>
      <c r="X60" s="35"/>
    </row>
    <row r="61" spans="1:24" x14ac:dyDescent="0.25">
      <c r="A61" s="42"/>
      <c r="B61" s="17"/>
      <c r="C61" s="16">
        <f t="shared" si="21"/>
        <v>0</v>
      </c>
      <c r="D61" s="17"/>
      <c r="E61" s="17"/>
      <c r="F61" s="36"/>
      <c r="G61" s="36"/>
      <c r="H61" s="36"/>
      <c r="I61" s="36"/>
      <c r="J61" s="17"/>
      <c r="K61" s="16">
        <f t="shared" si="22"/>
        <v>0</v>
      </c>
      <c r="L61" s="17"/>
      <c r="M61" s="17"/>
      <c r="N61" s="36"/>
      <c r="O61" s="36"/>
      <c r="P61" s="36"/>
      <c r="Q61" s="36"/>
      <c r="R61" s="17"/>
      <c r="S61" s="16">
        <f t="shared" si="23"/>
        <v>0</v>
      </c>
      <c r="T61" s="17"/>
      <c r="U61" s="17"/>
      <c r="V61" s="36"/>
      <c r="W61" s="36"/>
      <c r="X61" s="36"/>
    </row>
    <row r="62" spans="1:24" x14ac:dyDescent="0.25">
      <c r="A62" s="40" t="s">
        <v>28</v>
      </c>
      <c r="B62" s="11">
        <v>0.65</v>
      </c>
      <c r="C62" s="12">
        <f t="shared" ref="C62:C66" si="24">$I$3*B62</f>
        <v>201.5</v>
      </c>
      <c r="D62" s="13">
        <v>6</v>
      </c>
      <c r="E62" s="13">
        <v>4</v>
      </c>
      <c r="F62" s="37">
        <f>(D62*E62)+(D63*E63)+(D64*E64)+(D65*E65)+(D66*E66)</f>
        <v>24</v>
      </c>
      <c r="G62" s="34">
        <f>AVERAGE(B62:B66)</f>
        <v>0.65</v>
      </c>
      <c r="H62" s="37"/>
      <c r="I62" s="37" t="s">
        <v>35</v>
      </c>
      <c r="J62" s="11">
        <v>0.65</v>
      </c>
      <c r="K62" s="12">
        <f t="shared" ref="K62:K66" si="25">($F$3*J62)*0.9</f>
        <v>122.85000000000001</v>
      </c>
      <c r="L62" s="13">
        <v>3</v>
      </c>
      <c r="M62" s="13">
        <v>10</v>
      </c>
      <c r="N62" s="37">
        <f>(L62*M62)+(L63*M63)+(L64*M64)+(L65*M65)+(L66*M66)</f>
        <v>30</v>
      </c>
      <c r="O62" s="34">
        <f>AVERAGE(J62:J66)</f>
        <v>0.65</v>
      </c>
      <c r="P62" s="37"/>
      <c r="Q62" s="37" t="s">
        <v>36</v>
      </c>
      <c r="R62" s="11">
        <v>0.55000000000000004</v>
      </c>
      <c r="S62" s="12">
        <f t="shared" ref="S62:S66" si="26">$C$3*R62</f>
        <v>159.5</v>
      </c>
      <c r="T62" s="13">
        <v>3</v>
      </c>
      <c r="U62" s="13">
        <v>8</v>
      </c>
      <c r="V62" s="37">
        <f>(T62*U62)+(T63*U63)+(T64*U64)+(T65*U65)+(T66*U66)</f>
        <v>24</v>
      </c>
      <c r="W62" s="34">
        <f>AVERAGE(R62:R66)</f>
        <v>0.55000000000000004</v>
      </c>
      <c r="X62" s="37"/>
    </row>
    <row r="63" spans="1:24" x14ac:dyDescent="0.25">
      <c r="A63" s="41"/>
      <c r="B63" s="13"/>
      <c r="C63" s="12">
        <f t="shared" si="24"/>
        <v>0</v>
      </c>
      <c r="D63" s="13"/>
      <c r="E63" s="13"/>
      <c r="F63" s="35"/>
      <c r="G63" s="35"/>
      <c r="H63" s="35"/>
      <c r="I63" s="35"/>
      <c r="J63" s="13"/>
      <c r="K63" s="12">
        <f t="shared" si="25"/>
        <v>0</v>
      </c>
      <c r="L63" s="13"/>
      <c r="M63" s="13"/>
      <c r="N63" s="35"/>
      <c r="O63" s="35"/>
      <c r="P63" s="35"/>
      <c r="Q63" s="35"/>
      <c r="R63" s="11"/>
      <c r="S63" s="12">
        <f t="shared" si="26"/>
        <v>0</v>
      </c>
      <c r="T63" s="13"/>
      <c r="U63" s="13"/>
      <c r="V63" s="35"/>
      <c r="W63" s="35"/>
      <c r="X63" s="35"/>
    </row>
    <row r="64" spans="1:24" x14ac:dyDescent="0.25">
      <c r="A64" s="41"/>
      <c r="B64" s="13"/>
      <c r="C64" s="12">
        <f t="shared" si="24"/>
        <v>0</v>
      </c>
      <c r="D64" s="13"/>
      <c r="E64" s="13"/>
      <c r="F64" s="35"/>
      <c r="G64" s="35"/>
      <c r="H64" s="35"/>
      <c r="I64" s="35"/>
      <c r="J64" s="13"/>
      <c r="K64" s="12">
        <f t="shared" si="25"/>
        <v>0</v>
      </c>
      <c r="L64" s="13"/>
      <c r="M64" s="13"/>
      <c r="N64" s="35"/>
      <c r="O64" s="35"/>
      <c r="P64" s="35"/>
      <c r="Q64" s="35"/>
      <c r="R64" s="11"/>
      <c r="S64" s="12">
        <f t="shared" si="26"/>
        <v>0</v>
      </c>
      <c r="T64" s="13"/>
      <c r="U64" s="13"/>
      <c r="V64" s="35"/>
      <c r="W64" s="35"/>
      <c r="X64" s="35"/>
    </row>
    <row r="65" spans="1:24" x14ac:dyDescent="0.25">
      <c r="A65" s="41"/>
      <c r="B65" s="13"/>
      <c r="C65" s="12">
        <f t="shared" si="24"/>
        <v>0</v>
      </c>
      <c r="D65" s="13"/>
      <c r="E65" s="13"/>
      <c r="F65" s="35"/>
      <c r="G65" s="35"/>
      <c r="H65" s="35"/>
      <c r="I65" s="35"/>
      <c r="J65" s="13"/>
      <c r="K65" s="12">
        <f t="shared" si="25"/>
        <v>0</v>
      </c>
      <c r="L65" s="13"/>
      <c r="M65" s="13"/>
      <c r="N65" s="35"/>
      <c r="O65" s="35"/>
      <c r="P65" s="35"/>
      <c r="Q65" s="35"/>
      <c r="R65" s="13"/>
      <c r="S65" s="12">
        <f t="shared" si="26"/>
        <v>0</v>
      </c>
      <c r="T65" s="13"/>
      <c r="U65" s="13"/>
      <c r="V65" s="35"/>
      <c r="W65" s="35"/>
      <c r="X65" s="35"/>
    </row>
    <row r="66" spans="1:24" x14ac:dyDescent="0.25">
      <c r="A66" s="42"/>
      <c r="B66" s="13"/>
      <c r="C66" s="12">
        <f t="shared" si="24"/>
        <v>0</v>
      </c>
      <c r="D66" s="13"/>
      <c r="E66" s="13"/>
      <c r="F66" s="36"/>
      <c r="G66" s="36"/>
      <c r="H66" s="36"/>
      <c r="I66" s="36"/>
      <c r="J66" s="13"/>
      <c r="K66" s="12">
        <f t="shared" si="25"/>
        <v>0</v>
      </c>
      <c r="L66" s="13"/>
      <c r="M66" s="13"/>
      <c r="N66" s="36"/>
      <c r="O66" s="36"/>
      <c r="P66" s="36"/>
      <c r="Q66" s="36"/>
      <c r="R66" s="13"/>
      <c r="S66" s="12">
        <f t="shared" si="26"/>
        <v>0</v>
      </c>
      <c r="T66" s="13"/>
      <c r="U66" s="13"/>
      <c r="V66" s="36"/>
      <c r="W66" s="36"/>
      <c r="X66" s="36"/>
    </row>
    <row r="67" spans="1:24" ht="110.25" x14ac:dyDescent="0.25">
      <c r="A67" s="24" t="s">
        <v>39</v>
      </c>
      <c r="B67" s="17" t="s">
        <v>41</v>
      </c>
      <c r="C67" s="17"/>
      <c r="D67" s="17">
        <v>3</v>
      </c>
      <c r="E67" s="17" t="s">
        <v>42</v>
      </c>
      <c r="F67" s="17"/>
      <c r="G67" s="17"/>
      <c r="H67" s="17"/>
      <c r="I67" s="17" t="s">
        <v>43</v>
      </c>
      <c r="J67" s="17" t="s">
        <v>41</v>
      </c>
      <c r="K67" s="17"/>
      <c r="L67" s="17">
        <v>3</v>
      </c>
      <c r="M67" s="17" t="s">
        <v>42</v>
      </c>
      <c r="N67" s="17"/>
      <c r="O67" s="17"/>
      <c r="P67" s="17"/>
      <c r="Q67" s="17" t="s">
        <v>44</v>
      </c>
      <c r="R67" s="17" t="s">
        <v>41</v>
      </c>
      <c r="S67" s="17"/>
      <c r="T67" s="17">
        <v>3</v>
      </c>
      <c r="U67" s="17" t="s">
        <v>42</v>
      </c>
      <c r="V67" s="17"/>
      <c r="W67" s="17"/>
      <c r="X67" s="17"/>
    </row>
    <row r="68" spans="1:24" ht="94.5" x14ac:dyDescent="0.25">
      <c r="A68" s="25" t="s">
        <v>46</v>
      </c>
      <c r="B68" s="13" t="s">
        <v>47</v>
      </c>
      <c r="C68" s="13"/>
      <c r="D68" s="13">
        <v>3</v>
      </c>
      <c r="E68" s="13">
        <v>10</v>
      </c>
      <c r="F68" s="13"/>
      <c r="G68" s="13"/>
      <c r="H68" s="13"/>
      <c r="I68" s="13" t="s">
        <v>48</v>
      </c>
      <c r="J68" s="13" t="s">
        <v>41</v>
      </c>
      <c r="K68" s="13"/>
      <c r="L68" s="13">
        <v>3</v>
      </c>
      <c r="M68" s="13" t="s">
        <v>42</v>
      </c>
      <c r="N68" s="13"/>
      <c r="O68" s="13"/>
      <c r="P68" s="13"/>
      <c r="Q68" s="13" t="s">
        <v>49</v>
      </c>
      <c r="R68" s="13" t="s">
        <v>41</v>
      </c>
      <c r="S68" s="13"/>
      <c r="T68" s="13">
        <v>3</v>
      </c>
      <c r="U68" s="13">
        <v>10</v>
      </c>
      <c r="V68" s="13"/>
      <c r="W68" s="13"/>
      <c r="X68" s="13"/>
    </row>
    <row r="69" spans="1:24" ht="110.25" x14ac:dyDescent="0.25">
      <c r="A69" s="24" t="s">
        <v>50</v>
      </c>
      <c r="B69" s="17" t="s">
        <v>41</v>
      </c>
      <c r="C69" s="17"/>
      <c r="D69" s="17">
        <v>3</v>
      </c>
      <c r="E69" s="17" t="s">
        <v>42</v>
      </c>
      <c r="F69" s="17"/>
      <c r="G69" s="17"/>
      <c r="H69" s="17"/>
      <c r="I69" s="17" t="s">
        <v>51</v>
      </c>
      <c r="J69" s="17" t="s">
        <v>41</v>
      </c>
      <c r="K69" s="17"/>
      <c r="L69" s="17">
        <v>3</v>
      </c>
      <c r="M69" s="17" t="s">
        <v>42</v>
      </c>
      <c r="N69" s="17"/>
      <c r="O69" s="17"/>
      <c r="P69" s="17"/>
      <c r="Q69" s="17" t="s">
        <v>50</v>
      </c>
      <c r="R69" s="17" t="s">
        <v>41</v>
      </c>
      <c r="S69" s="17"/>
      <c r="T69" s="17">
        <v>3</v>
      </c>
      <c r="U69" s="17" t="s">
        <v>42</v>
      </c>
      <c r="V69" s="17"/>
      <c r="W69" s="17"/>
      <c r="X69" s="17"/>
    </row>
    <row r="70" spans="1:24" ht="13.5" x14ac:dyDescent="0.25">
      <c r="A70" s="33" t="s">
        <v>72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ht="13.5" x14ac:dyDescent="0.25">
      <c r="A71" s="33" t="s">
        <v>13</v>
      </c>
      <c r="B71" s="31"/>
      <c r="C71" s="31"/>
      <c r="D71" s="31"/>
      <c r="E71" s="31"/>
      <c r="F71" s="31"/>
      <c r="G71" s="31"/>
      <c r="H71" s="31"/>
      <c r="I71" s="33" t="s">
        <v>14</v>
      </c>
      <c r="J71" s="31"/>
      <c r="K71" s="31"/>
      <c r="L71" s="31"/>
      <c r="M71" s="31"/>
      <c r="N71" s="31"/>
      <c r="O71" s="31"/>
      <c r="P71" s="31"/>
      <c r="Q71" s="33" t="s">
        <v>15</v>
      </c>
      <c r="R71" s="31"/>
      <c r="S71" s="31"/>
      <c r="T71" s="31"/>
      <c r="U71" s="31"/>
      <c r="V71" s="31"/>
      <c r="W71" s="31"/>
      <c r="X71" s="31"/>
    </row>
    <row r="72" spans="1:24" ht="31.5" x14ac:dyDescent="0.25">
      <c r="A72" s="10" t="s">
        <v>17</v>
      </c>
      <c r="B72" s="10" t="s">
        <v>18</v>
      </c>
      <c r="C72" s="10" t="s">
        <v>19</v>
      </c>
      <c r="D72" s="10" t="s">
        <v>20</v>
      </c>
      <c r="E72" s="10" t="s">
        <v>21</v>
      </c>
      <c r="F72" s="10" t="s">
        <v>22</v>
      </c>
      <c r="G72" s="10" t="s">
        <v>23</v>
      </c>
      <c r="H72" s="10" t="s">
        <v>24</v>
      </c>
      <c r="I72" s="10" t="s">
        <v>17</v>
      </c>
      <c r="J72" s="10" t="s">
        <v>18</v>
      </c>
      <c r="K72" s="10" t="s">
        <v>19</v>
      </c>
      <c r="L72" s="10" t="s">
        <v>20</v>
      </c>
      <c r="M72" s="10" t="s">
        <v>21</v>
      </c>
      <c r="N72" s="10" t="s">
        <v>22</v>
      </c>
      <c r="O72" s="10" t="s">
        <v>23</v>
      </c>
      <c r="P72" s="10" t="s">
        <v>24</v>
      </c>
      <c r="Q72" s="10" t="s">
        <v>17</v>
      </c>
      <c r="R72" s="10" t="s">
        <v>18</v>
      </c>
      <c r="S72" s="10" t="s">
        <v>19</v>
      </c>
      <c r="T72" s="10" t="s">
        <v>20</v>
      </c>
      <c r="U72" s="10" t="s">
        <v>21</v>
      </c>
      <c r="V72" s="10" t="s">
        <v>22</v>
      </c>
      <c r="W72" s="10" t="s">
        <v>23</v>
      </c>
      <c r="X72" s="10" t="s">
        <v>24</v>
      </c>
    </row>
    <row r="73" spans="1:24" x14ac:dyDescent="0.25">
      <c r="A73" s="40" t="s">
        <v>29</v>
      </c>
      <c r="B73" s="11">
        <v>0.67500000000000004</v>
      </c>
      <c r="C73" s="12">
        <f t="shared" ref="C73:C77" si="27">$C$3*B73</f>
        <v>195.75</v>
      </c>
      <c r="D73" s="13">
        <v>2</v>
      </c>
      <c r="E73" s="13">
        <v>8</v>
      </c>
      <c r="F73" s="37">
        <f>(D73*E73)+(D74*E74)+(D75*E75)+(D76*E76)+(D77*E77)</f>
        <v>36</v>
      </c>
      <c r="G73" s="34">
        <f>AVERAGE(B73:B77)</f>
        <v>0.72499999999999998</v>
      </c>
      <c r="H73" s="37"/>
      <c r="I73" s="37" t="s">
        <v>26</v>
      </c>
      <c r="J73" s="11">
        <v>0.65</v>
      </c>
      <c r="K73" s="12">
        <f t="shared" ref="K73:K77" si="28">$C$3*J73</f>
        <v>188.5</v>
      </c>
      <c r="L73" s="13">
        <v>4</v>
      </c>
      <c r="M73" s="13">
        <v>4</v>
      </c>
      <c r="N73" s="37">
        <f>(L73*M73)+(L74*M74)+(L75*M75)+(L76*M76)+(L77*M77)</f>
        <v>16</v>
      </c>
      <c r="O73" s="34">
        <f>AVERAGE(J73:J77)</f>
        <v>0.65</v>
      </c>
      <c r="P73" s="37"/>
      <c r="Q73" s="37" t="s">
        <v>28</v>
      </c>
      <c r="R73" s="11">
        <v>0.6</v>
      </c>
      <c r="S73" s="12">
        <f t="shared" ref="S73:S77" si="29">$I$3*R73</f>
        <v>186</v>
      </c>
      <c r="T73" s="13">
        <v>2</v>
      </c>
      <c r="U73" s="13">
        <v>5</v>
      </c>
      <c r="V73" s="37">
        <f>(T73*U73)+(T74*U74)+(T75*U75)+(T76*U76)+(T77*U77)</f>
        <v>24</v>
      </c>
      <c r="W73" s="34">
        <f>AVERAGE(R73:R77)</f>
        <v>0.69999999999999984</v>
      </c>
      <c r="X73" s="37"/>
    </row>
    <row r="74" spans="1:24" x14ac:dyDescent="0.25">
      <c r="A74" s="41"/>
      <c r="B74" s="11">
        <v>0.72499999999999998</v>
      </c>
      <c r="C74" s="12">
        <f t="shared" si="27"/>
        <v>210.25</v>
      </c>
      <c r="D74" s="13">
        <v>2</v>
      </c>
      <c r="E74" s="13">
        <v>6</v>
      </c>
      <c r="F74" s="35"/>
      <c r="G74" s="35"/>
      <c r="H74" s="35"/>
      <c r="I74" s="35"/>
      <c r="J74" s="11"/>
      <c r="K74" s="12">
        <f t="shared" si="28"/>
        <v>0</v>
      </c>
      <c r="L74" s="13"/>
      <c r="M74" s="13"/>
      <c r="N74" s="35"/>
      <c r="O74" s="35"/>
      <c r="P74" s="35"/>
      <c r="Q74" s="35"/>
      <c r="R74" s="11">
        <v>0.7</v>
      </c>
      <c r="S74" s="12">
        <f t="shared" si="29"/>
        <v>217</v>
      </c>
      <c r="T74" s="13">
        <v>2</v>
      </c>
      <c r="U74" s="13">
        <v>4</v>
      </c>
      <c r="V74" s="35"/>
      <c r="W74" s="35"/>
      <c r="X74" s="35"/>
    </row>
    <row r="75" spans="1:24" x14ac:dyDescent="0.25">
      <c r="A75" s="41"/>
      <c r="B75" s="11">
        <v>0.77500000000000002</v>
      </c>
      <c r="C75" s="12">
        <f t="shared" si="27"/>
        <v>224.75</v>
      </c>
      <c r="D75" s="13">
        <v>2</v>
      </c>
      <c r="E75" s="13">
        <v>4</v>
      </c>
      <c r="F75" s="35"/>
      <c r="G75" s="35"/>
      <c r="H75" s="35"/>
      <c r="I75" s="35"/>
      <c r="J75" s="11"/>
      <c r="K75" s="12">
        <f t="shared" si="28"/>
        <v>0</v>
      </c>
      <c r="L75" s="13"/>
      <c r="M75" s="13"/>
      <c r="N75" s="35"/>
      <c r="O75" s="35"/>
      <c r="P75" s="35"/>
      <c r="Q75" s="35"/>
      <c r="R75" s="11">
        <v>0.8</v>
      </c>
      <c r="S75" s="12">
        <f t="shared" si="29"/>
        <v>248</v>
      </c>
      <c r="T75" s="13">
        <v>2</v>
      </c>
      <c r="U75" s="13">
        <v>3</v>
      </c>
      <c r="V75" s="35"/>
      <c r="W75" s="35"/>
      <c r="X75" s="35"/>
    </row>
    <row r="76" spans="1:24" x14ac:dyDescent="0.25">
      <c r="A76" s="41"/>
      <c r="B76" s="13"/>
      <c r="C76" s="12">
        <f t="shared" si="27"/>
        <v>0</v>
      </c>
      <c r="D76" s="13"/>
      <c r="E76" s="13"/>
      <c r="F76" s="35"/>
      <c r="G76" s="35"/>
      <c r="H76" s="35"/>
      <c r="I76" s="35"/>
      <c r="J76" s="13"/>
      <c r="K76" s="12">
        <f t="shared" si="28"/>
        <v>0</v>
      </c>
      <c r="L76" s="13"/>
      <c r="M76" s="13"/>
      <c r="N76" s="35"/>
      <c r="O76" s="35"/>
      <c r="P76" s="35"/>
      <c r="Q76" s="35"/>
      <c r="R76" s="13"/>
      <c r="S76" s="12">
        <f t="shared" si="29"/>
        <v>0</v>
      </c>
      <c r="T76" s="13"/>
      <c r="U76" s="13"/>
      <c r="V76" s="35"/>
      <c r="W76" s="35"/>
      <c r="X76" s="35"/>
    </row>
    <row r="77" spans="1:24" x14ac:dyDescent="0.25">
      <c r="A77" s="42"/>
      <c r="B77" s="13"/>
      <c r="C77" s="12">
        <f t="shared" si="27"/>
        <v>0</v>
      </c>
      <c r="D77" s="13"/>
      <c r="E77" s="13"/>
      <c r="F77" s="36"/>
      <c r="G77" s="36"/>
      <c r="H77" s="36"/>
      <c r="I77" s="36"/>
      <c r="J77" s="13"/>
      <c r="K77" s="12">
        <f t="shared" si="28"/>
        <v>0</v>
      </c>
      <c r="L77" s="13"/>
      <c r="M77" s="13"/>
      <c r="N77" s="36"/>
      <c r="O77" s="36"/>
      <c r="P77" s="36"/>
      <c r="Q77" s="36"/>
      <c r="R77" s="13"/>
      <c r="S77" s="12">
        <f t="shared" si="29"/>
        <v>0</v>
      </c>
      <c r="T77" s="13"/>
      <c r="U77" s="13"/>
      <c r="V77" s="36"/>
      <c r="W77" s="36"/>
      <c r="X77" s="36"/>
    </row>
    <row r="78" spans="1:24" x14ac:dyDescent="0.25">
      <c r="A78" s="43" t="s">
        <v>31</v>
      </c>
      <c r="B78" s="15">
        <v>0.72499999999999998</v>
      </c>
      <c r="C78" s="16">
        <f t="shared" ref="C78:C82" si="30">$F$3*B78</f>
        <v>152.25</v>
      </c>
      <c r="D78" s="17">
        <v>2</v>
      </c>
      <c r="E78" s="17">
        <v>8</v>
      </c>
      <c r="F78" s="38">
        <f>(D78*E78)+(D79*E79)+(D80*E80)+(D81*E81)+(D82*E82)</f>
        <v>36</v>
      </c>
      <c r="G78" s="39">
        <f>AVERAGE(B78:B82)</f>
        <v>0.77500000000000002</v>
      </c>
      <c r="H78" s="38"/>
      <c r="I78" s="38" t="s">
        <v>33</v>
      </c>
      <c r="J78" s="15">
        <v>0.75</v>
      </c>
      <c r="K78" s="16">
        <f t="shared" ref="K78:K82" si="31">$F$3*J78</f>
        <v>157.5</v>
      </c>
      <c r="L78" s="17">
        <v>3</v>
      </c>
      <c r="M78" s="17">
        <v>8</v>
      </c>
      <c r="N78" s="38">
        <f>(L78*M78)+(L79*M79)+(L80*M80)+(L81*M81)+(L82*M82)</f>
        <v>24</v>
      </c>
      <c r="O78" s="39">
        <f>AVERAGE(J78:J82)</f>
        <v>0.75</v>
      </c>
      <c r="P78" s="38"/>
      <c r="Q78" s="38" t="s">
        <v>31</v>
      </c>
      <c r="R78" s="15">
        <v>0.65</v>
      </c>
      <c r="S78" s="16">
        <f t="shared" ref="S78:S82" si="32">$F$3*R78</f>
        <v>136.5</v>
      </c>
      <c r="T78" s="17">
        <v>2</v>
      </c>
      <c r="U78" s="17">
        <v>5</v>
      </c>
      <c r="V78" s="38">
        <f>(T78*U78)+(T79*U79)+(T80*U80)+(T81*U81)+(T82*U82)</f>
        <v>24</v>
      </c>
      <c r="W78" s="39">
        <f>AVERAGE(R78:R82)</f>
        <v>0.75</v>
      </c>
      <c r="X78" s="38"/>
    </row>
    <row r="79" spans="1:24" x14ac:dyDescent="0.25">
      <c r="A79" s="41"/>
      <c r="B79" s="15">
        <v>0.77500000000000002</v>
      </c>
      <c r="C79" s="16">
        <f t="shared" si="30"/>
        <v>162.75</v>
      </c>
      <c r="D79" s="17">
        <v>2</v>
      </c>
      <c r="E79" s="17">
        <v>6</v>
      </c>
      <c r="F79" s="35"/>
      <c r="G79" s="35"/>
      <c r="H79" s="35"/>
      <c r="I79" s="35"/>
      <c r="J79" s="15"/>
      <c r="K79" s="16">
        <f t="shared" si="31"/>
        <v>0</v>
      </c>
      <c r="L79" s="17"/>
      <c r="M79" s="17"/>
      <c r="N79" s="35"/>
      <c r="O79" s="35"/>
      <c r="P79" s="35"/>
      <c r="Q79" s="35"/>
      <c r="R79" s="15">
        <v>0.75</v>
      </c>
      <c r="S79" s="16">
        <f t="shared" si="32"/>
        <v>157.5</v>
      </c>
      <c r="T79" s="17">
        <v>2</v>
      </c>
      <c r="U79" s="17">
        <v>4</v>
      </c>
      <c r="V79" s="35"/>
      <c r="W79" s="35"/>
      <c r="X79" s="35"/>
    </row>
    <row r="80" spans="1:24" x14ac:dyDescent="0.25">
      <c r="A80" s="41"/>
      <c r="B80" s="15">
        <v>0.82499999999999996</v>
      </c>
      <c r="C80" s="16">
        <f t="shared" si="30"/>
        <v>173.25</v>
      </c>
      <c r="D80" s="17">
        <v>2</v>
      </c>
      <c r="E80" s="17">
        <v>4</v>
      </c>
      <c r="F80" s="35"/>
      <c r="G80" s="35"/>
      <c r="H80" s="35"/>
      <c r="I80" s="35"/>
      <c r="J80" s="15"/>
      <c r="K80" s="16">
        <f t="shared" si="31"/>
        <v>0</v>
      </c>
      <c r="L80" s="17"/>
      <c r="M80" s="17"/>
      <c r="N80" s="35"/>
      <c r="O80" s="35"/>
      <c r="P80" s="35"/>
      <c r="Q80" s="35"/>
      <c r="R80" s="15">
        <v>0.85</v>
      </c>
      <c r="S80" s="16">
        <f t="shared" si="32"/>
        <v>178.5</v>
      </c>
      <c r="T80" s="17">
        <v>2</v>
      </c>
      <c r="U80" s="17">
        <v>3</v>
      </c>
      <c r="V80" s="35"/>
      <c r="W80" s="35"/>
      <c r="X80" s="35"/>
    </row>
    <row r="81" spans="1:24" x14ac:dyDescent="0.25">
      <c r="A81" s="41"/>
      <c r="B81" s="17"/>
      <c r="C81" s="16">
        <f t="shared" si="30"/>
        <v>0</v>
      </c>
      <c r="D81" s="17"/>
      <c r="E81" s="17"/>
      <c r="F81" s="35"/>
      <c r="G81" s="35"/>
      <c r="H81" s="35"/>
      <c r="I81" s="35"/>
      <c r="J81" s="17"/>
      <c r="K81" s="16">
        <f t="shared" si="31"/>
        <v>0</v>
      </c>
      <c r="L81" s="17"/>
      <c r="M81" s="17"/>
      <c r="N81" s="35"/>
      <c r="O81" s="35"/>
      <c r="P81" s="35"/>
      <c r="Q81" s="35"/>
      <c r="R81" s="17"/>
      <c r="S81" s="16">
        <f t="shared" si="32"/>
        <v>0</v>
      </c>
      <c r="T81" s="17"/>
      <c r="U81" s="17"/>
      <c r="V81" s="35"/>
      <c r="W81" s="35"/>
      <c r="X81" s="35"/>
    </row>
    <row r="82" spans="1:24" x14ac:dyDescent="0.25">
      <c r="A82" s="42"/>
      <c r="B82" s="17"/>
      <c r="C82" s="16">
        <f t="shared" si="30"/>
        <v>0</v>
      </c>
      <c r="D82" s="17"/>
      <c r="E82" s="17"/>
      <c r="F82" s="36"/>
      <c r="G82" s="36"/>
      <c r="H82" s="36"/>
      <c r="I82" s="36"/>
      <c r="J82" s="17"/>
      <c r="K82" s="16">
        <f t="shared" si="31"/>
        <v>0</v>
      </c>
      <c r="L82" s="17"/>
      <c r="M82" s="17"/>
      <c r="N82" s="36"/>
      <c r="O82" s="36"/>
      <c r="P82" s="36"/>
      <c r="Q82" s="36"/>
      <c r="R82" s="17"/>
      <c r="S82" s="16">
        <f t="shared" si="32"/>
        <v>0</v>
      </c>
      <c r="T82" s="17"/>
      <c r="U82" s="17"/>
      <c r="V82" s="36"/>
      <c r="W82" s="36"/>
      <c r="X82" s="36"/>
    </row>
    <row r="83" spans="1:24" x14ac:dyDescent="0.25">
      <c r="A83" s="40" t="s">
        <v>28</v>
      </c>
      <c r="B83" s="11">
        <v>0.75</v>
      </c>
      <c r="C83" s="12">
        <f t="shared" ref="C83:C87" si="33">$I$3*B83</f>
        <v>232.5</v>
      </c>
      <c r="D83" s="13">
        <v>6</v>
      </c>
      <c r="E83" s="13">
        <v>3</v>
      </c>
      <c r="F83" s="37">
        <f>(D83*E83)+(D84*E84)+(D85*E85)+(D86*E86)+(D87*E87)</f>
        <v>18</v>
      </c>
      <c r="G83" s="34">
        <f>AVERAGE(B83:B87)</f>
        <v>0.75</v>
      </c>
      <c r="H83" s="37"/>
      <c r="I83" s="37" t="s">
        <v>35</v>
      </c>
      <c r="J83" s="11">
        <v>0.75</v>
      </c>
      <c r="K83" s="12">
        <f t="shared" ref="K83:K87" si="34">($F$3*J83)*0.9</f>
        <v>141.75</v>
      </c>
      <c r="L83" s="13">
        <v>3</v>
      </c>
      <c r="M83" s="13">
        <v>8</v>
      </c>
      <c r="N83" s="37">
        <f>(L83*M83)+(L84*M84)+(L85*M85)+(L86*M86)+(L87*M87)</f>
        <v>24</v>
      </c>
      <c r="O83" s="34">
        <f>AVERAGE(J83:J87)</f>
        <v>0.75</v>
      </c>
      <c r="P83" s="37"/>
      <c r="Q83" s="37" t="s">
        <v>30</v>
      </c>
      <c r="R83" s="11">
        <v>0.5</v>
      </c>
      <c r="S83" s="12">
        <f t="shared" ref="S83:S87" si="35">$C$3*R83</f>
        <v>145</v>
      </c>
      <c r="T83" s="13">
        <v>4</v>
      </c>
      <c r="U83" s="13">
        <v>4</v>
      </c>
      <c r="V83" s="37">
        <f>(T83*U83)+(T84*U84)+(T85*U85)+(T86*U86)+(T87*U87)</f>
        <v>16</v>
      </c>
      <c r="W83" s="34">
        <f>AVERAGE(R83:R87)</f>
        <v>0.5</v>
      </c>
      <c r="X83" s="37"/>
    </row>
    <row r="84" spans="1:24" x14ac:dyDescent="0.25">
      <c r="A84" s="41"/>
      <c r="B84" s="13"/>
      <c r="C84" s="12">
        <f t="shared" si="33"/>
        <v>0</v>
      </c>
      <c r="D84" s="13"/>
      <c r="E84" s="13"/>
      <c r="F84" s="35"/>
      <c r="G84" s="35"/>
      <c r="H84" s="35"/>
      <c r="I84" s="35"/>
      <c r="J84" s="13"/>
      <c r="K84" s="12">
        <f t="shared" si="34"/>
        <v>0</v>
      </c>
      <c r="L84" s="13"/>
      <c r="M84" s="13"/>
      <c r="N84" s="35"/>
      <c r="O84" s="35"/>
      <c r="P84" s="35"/>
      <c r="Q84" s="35"/>
      <c r="R84" s="11"/>
      <c r="S84" s="12">
        <f t="shared" si="35"/>
        <v>0</v>
      </c>
      <c r="T84" s="13"/>
      <c r="U84" s="13"/>
      <c r="V84" s="35"/>
      <c r="W84" s="35"/>
      <c r="X84" s="35"/>
    </row>
    <row r="85" spans="1:24" x14ac:dyDescent="0.25">
      <c r="A85" s="41"/>
      <c r="B85" s="13"/>
      <c r="C85" s="12">
        <f t="shared" si="33"/>
        <v>0</v>
      </c>
      <c r="D85" s="13"/>
      <c r="E85" s="13"/>
      <c r="F85" s="35"/>
      <c r="G85" s="35"/>
      <c r="H85" s="35"/>
      <c r="I85" s="35"/>
      <c r="J85" s="13"/>
      <c r="K85" s="12">
        <f t="shared" si="34"/>
        <v>0</v>
      </c>
      <c r="L85" s="13"/>
      <c r="M85" s="13"/>
      <c r="N85" s="35"/>
      <c r="O85" s="35"/>
      <c r="P85" s="35"/>
      <c r="Q85" s="35"/>
      <c r="R85" s="11"/>
      <c r="S85" s="12">
        <f t="shared" si="35"/>
        <v>0</v>
      </c>
      <c r="T85" s="13"/>
      <c r="U85" s="13"/>
      <c r="V85" s="35"/>
      <c r="W85" s="35"/>
      <c r="X85" s="35"/>
    </row>
    <row r="86" spans="1:24" x14ac:dyDescent="0.25">
      <c r="A86" s="41"/>
      <c r="B86" s="13"/>
      <c r="C86" s="12">
        <f t="shared" si="33"/>
        <v>0</v>
      </c>
      <c r="D86" s="13"/>
      <c r="E86" s="13"/>
      <c r="F86" s="35"/>
      <c r="G86" s="35"/>
      <c r="H86" s="35"/>
      <c r="I86" s="35"/>
      <c r="J86" s="13"/>
      <c r="K86" s="12">
        <f t="shared" si="34"/>
        <v>0</v>
      </c>
      <c r="L86" s="13"/>
      <c r="M86" s="13"/>
      <c r="N86" s="35"/>
      <c r="O86" s="35"/>
      <c r="P86" s="35"/>
      <c r="Q86" s="35"/>
      <c r="R86" s="13"/>
      <c r="S86" s="12">
        <f t="shared" si="35"/>
        <v>0</v>
      </c>
      <c r="T86" s="13"/>
      <c r="U86" s="13"/>
      <c r="V86" s="35"/>
      <c r="W86" s="35"/>
      <c r="X86" s="35"/>
    </row>
    <row r="87" spans="1:24" x14ac:dyDescent="0.25">
      <c r="A87" s="42"/>
      <c r="B87" s="13"/>
      <c r="C87" s="12">
        <f t="shared" si="33"/>
        <v>0</v>
      </c>
      <c r="D87" s="13"/>
      <c r="E87" s="13"/>
      <c r="F87" s="36"/>
      <c r="G87" s="36"/>
      <c r="H87" s="36"/>
      <c r="I87" s="36"/>
      <c r="J87" s="13"/>
      <c r="K87" s="12">
        <f t="shared" si="34"/>
        <v>0</v>
      </c>
      <c r="L87" s="13"/>
      <c r="M87" s="13"/>
      <c r="N87" s="36"/>
      <c r="O87" s="36"/>
      <c r="P87" s="36"/>
      <c r="Q87" s="36"/>
      <c r="R87" s="13"/>
      <c r="S87" s="12">
        <f t="shared" si="35"/>
        <v>0</v>
      </c>
      <c r="T87" s="13"/>
      <c r="U87" s="13"/>
      <c r="V87" s="36"/>
      <c r="W87" s="36"/>
      <c r="X87" s="36"/>
    </row>
    <row r="88" spans="1:24" ht="110.25" x14ac:dyDescent="0.25">
      <c r="A88" s="24" t="s">
        <v>39</v>
      </c>
      <c r="B88" s="17" t="s">
        <v>41</v>
      </c>
      <c r="C88" s="17"/>
      <c r="D88" s="17">
        <v>3</v>
      </c>
      <c r="E88" s="17" t="s">
        <v>67</v>
      </c>
      <c r="F88" s="17"/>
      <c r="G88" s="17"/>
      <c r="H88" s="17"/>
      <c r="I88" s="17" t="s">
        <v>43</v>
      </c>
      <c r="J88" s="17" t="s">
        <v>41</v>
      </c>
      <c r="K88" s="17"/>
      <c r="L88" s="17">
        <v>3</v>
      </c>
      <c r="M88" s="17" t="s">
        <v>67</v>
      </c>
      <c r="N88" s="17"/>
      <c r="O88" s="17"/>
      <c r="P88" s="17"/>
      <c r="Q88" s="17" t="s">
        <v>44</v>
      </c>
      <c r="R88" s="17" t="s">
        <v>41</v>
      </c>
      <c r="S88" s="17"/>
      <c r="T88" s="17">
        <v>3</v>
      </c>
      <c r="U88" s="17" t="s">
        <v>67</v>
      </c>
      <c r="V88" s="17"/>
      <c r="W88" s="17"/>
      <c r="X88" s="17"/>
    </row>
    <row r="89" spans="1:24" ht="94.5" x14ac:dyDescent="0.25">
      <c r="A89" s="25" t="s">
        <v>46</v>
      </c>
      <c r="B89" s="13" t="s">
        <v>47</v>
      </c>
      <c r="C89" s="13"/>
      <c r="D89" s="13">
        <v>3</v>
      </c>
      <c r="E89" s="13">
        <v>10</v>
      </c>
      <c r="F89" s="13"/>
      <c r="G89" s="13"/>
      <c r="H89" s="13"/>
      <c r="I89" s="13" t="s">
        <v>48</v>
      </c>
      <c r="J89" s="13" t="s">
        <v>41</v>
      </c>
      <c r="K89" s="13"/>
      <c r="L89" s="13">
        <v>3</v>
      </c>
      <c r="M89" s="13" t="s">
        <v>67</v>
      </c>
      <c r="N89" s="13"/>
      <c r="O89" s="13"/>
      <c r="P89" s="13"/>
      <c r="Q89" s="13" t="s">
        <v>49</v>
      </c>
      <c r="R89" s="13" t="s">
        <v>41</v>
      </c>
      <c r="S89" s="13"/>
      <c r="T89" s="13">
        <v>3</v>
      </c>
      <c r="U89" s="13">
        <v>10</v>
      </c>
      <c r="V89" s="13"/>
      <c r="W89" s="13"/>
      <c r="X89" s="13"/>
    </row>
    <row r="90" spans="1:24" ht="110.25" x14ac:dyDescent="0.25">
      <c r="A90" s="24" t="s">
        <v>50</v>
      </c>
      <c r="B90" s="17" t="s">
        <v>41</v>
      </c>
      <c r="C90" s="17"/>
      <c r="D90" s="17">
        <v>3</v>
      </c>
      <c r="E90" s="17" t="s">
        <v>67</v>
      </c>
      <c r="F90" s="17"/>
      <c r="G90" s="17"/>
      <c r="H90" s="17"/>
      <c r="I90" s="17" t="s">
        <v>51</v>
      </c>
      <c r="J90" s="17" t="s">
        <v>41</v>
      </c>
      <c r="K90" s="17"/>
      <c r="L90" s="17">
        <v>3</v>
      </c>
      <c r="M90" s="17" t="s">
        <v>67</v>
      </c>
      <c r="N90" s="17"/>
      <c r="O90" s="17"/>
      <c r="P90" s="17"/>
      <c r="Q90" s="17" t="s">
        <v>50</v>
      </c>
      <c r="R90" s="17" t="s">
        <v>41</v>
      </c>
      <c r="S90" s="17"/>
      <c r="T90" s="17">
        <v>3</v>
      </c>
      <c r="U90" s="17" t="s">
        <v>67</v>
      </c>
      <c r="V90" s="17"/>
      <c r="W90" s="17"/>
      <c r="X90" s="17"/>
    </row>
  </sheetData>
  <mergeCells count="164">
    <mergeCell ref="P83:P87"/>
    <mergeCell ref="Q83:Q87"/>
    <mergeCell ref="F78:F82"/>
    <mergeCell ref="F83:F87"/>
    <mergeCell ref="G83:G87"/>
    <mergeCell ref="H83:H87"/>
    <mergeCell ref="I83:I87"/>
    <mergeCell ref="N83:N87"/>
    <mergeCell ref="O83:O87"/>
    <mergeCell ref="G73:G77"/>
    <mergeCell ref="H73:H77"/>
    <mergeCell ref="I73:I77"/>
    <mergeCell ref="X73:X77"/>
    <mergeCell ref="V78:V82"/>
    <mergeCell ref="W78:W82"/>
    <mergeCell ref="G78:G82"/>
    <mergeCell ref="H78:H82"/>
    <mergeCell ref="I78:I82"/>
    <mergeCell ref="N78:N82"/>
    <mergeCell ref="O78:O82"/>
    <mergeCell ref="P78:P82"/>
    <mergeCell ref="Q78:Q82"/>
    <mergeCell ref="N31:N35"/>
    <mergeCell ref="O31:O35"/>
    <mergeCell ref="P31:P35"/>
    <mergeCell ref="Q31:Q35"/>
    <mergeCell ref="V31:V35"/>
    <mergeCell ref="W31:W35"/>
    <mergeCell ref="A28:X28"/>
    <mergeCell ref="A29:H29"/>
    <mergeCell ref="I29:P29"/>
    <mergeCell ref="Q29:X29"/>
    <mergeCell ref="A31:A35"/>
    <mergeCell ref="F31:F35"/>
    <mergeCell ref="G31:G35"/>
    <mergeCell ref="X31:X35"/>
    <mergeCell ref="P20:P24"/>
    <mergeCell ref="Q20:Q24"/>
    <mergeCell ref="V20:V24"/>
    <mergeCell ref="W20:W24"/>
    <mergeCell ref="X20:X24"/>
    <mergeCell ref="A20:A24"/>
    <mergeCell ref="F20:F24"/>
    <mergeCell ref="G20:G24"/>
    <mergeCell ref="H20:H24"/>
    <mergeCell ref="I20:I24"/>
    <mergeCell ref="N20:N24"/>
    <mergeCell ref="O20:O24"/>
    <mergeCell ref="A83:A87"/>
    <mergeCell ref="V83:V87"/>
    <mergeCell ref="W83:W87"/>
    <mergeCell ref="X83:X87"/>
    <mergeCell ref="W41:W45"/>
    <mergeCell ref="X41:X45"/>
    <mergeCell ref="W57:W61"/>
    <mergeCell ref="X57:X61"/>
    <mergeCell ref="W62:W66"/>
    <mergeCell ref="X62:X66"/>
    <mergeCell ref="X78:X82"/>
    <mergeCell ref="Q57:Q61"/>
    <mergeCell ref="V57:V61"/>
    <mergeCell ref="F57:F61"/>
    <mergeCell ref="G57:G61"/>
    <mergeCell ref="H57:H61"/>
    <mergeCell ref="I57:I61"/>
    <mergeCell ref="N57:N61"/>
    <mergeCell ref="O57:O61"/>
    <mergeCell ref="P57:P61"/>
    <mergeCell ref="Q62:Q66"/>
    <mergeCell ref="V62:V66"/>
    <mergeCell ref="F62:F66"/>
    <mergeCell ref="G62:G66"/>
    <mergeCell ref="W52:W56"/>
    <mergeCell ref="X52:X56"/>
    <mergeCell ref="A70:X70"/>
    <mergeCell ref="A41:A45"/>
    <mergeCell ref="A52:A56"/>
    <mergeCell ref="A57:A61"/>
    <mergeCell ref="A62:A66"/>
    <mergeCell ref="A73:A77"/>
    <mergeCell ref="A78:A82"/>
    <mergeCell ref="H62:H66"/>
    <mergeCell ref="I62:I66"/>
    <mergeCell ref="N62:N66"/>
    <mergeCell ref="O62:O66"/>
    <mergeCell ref="P62:P66"/>
    <mergeCell ref="N73:N77"/>
    <mergeCell ref="O73:O77"/>
    <mergeCell ref="P73:P77"/>
    <mergeCell ref="Q73:Q77"/>
    <mergeCell ref="V73:V77"/>
    <mergeCell ref="W73:W77"/>
    <mergeCell ref="A71:H71"/>
    <mergeCell ref="I71:P71"/>
    <mergeCell ref="Q71:X71"/>
    <mergeCell ref="F73:F77"/>
    <mergeCell ref="F52:F56"/>
    <mergeCell ref="G52:G56"/>
    <mergeCell ref="H52:H56"/>
    <mergeCell ref="I52:I56"/>
    <mergeCell ref="N52:N56"/>
    <mergeCell ref="O52:O56"/>
    <mergeCell ref="P52:P56"/>
    <mergeCell ref="Q52:Q56"/>
    <mergeCell ref="V52:V56"/>
    <mergeCell ref="H31:H35"/>
    <mergeCell ref="I31:I35"/>
    <mergeCell ref="A36:A40"/>
    <mergeCell ref="G36:G40"/>
    <mergeCell ref="H36:H40"/>
    <mergeCell ref="I36:I40"/>
    <mergeCell ref="I41:I45"/>
    <mergeCell ref="F36:F40"/>
    <mergeCell ref="F41:F45"/>
    <mergeCell ref="N36:N40"/>
    <mergeCell ref="O36:O40"/>
    <mergeCell ref="P36:P40"/>
    <mergeCell ref="Q36:Q40"/>
    <mergeCell ref="V36:V40"/>
    <mergeCell ref="W36:W40"/>
    <mergeCell ref="X36:X40"/>
    <mergeCell ref="A49:X49"/>
    <mergeCell ref="A50:H50"/>
    <mergeCell ref="I50:P50"/>
    <mergeCell ref="Q50:X50"/>
    <mergeCell ref="G41:G45"/>
    <mergeCell ref="H41:H45"/>
    <mergeCell ref="N41:N45"/>
    <mergeCell ref="O41:O45"/>
    <mergeCell ref="P41:P45"/>
    <mergeCell ref="Q41:Q45"/>
    <mergeCell ref="V41:V45"/>
    <mergeCell ref="W15:W19"/>
    <mergeCell ref="X15:X19"/>
    <mergeCell ref="A1:C1"/>
    <mergeCell ref="A10:A14"/>
    <mergeCell ref="G10:G14"/>
    <mergeCell ref="H10:H14"/>
    <mergeCell ref="I10:I14"/>
    <mergeCell ref="A15:A19"/>
    <mergeCell ref="I15:I19"/>
    <mergeCell ref="F15:F19"/>
    <mergeCell ref="G15:G19"/>
    <mergeCell ref="H15:H19"/>
    <mergeCell ref="N10:N14"/>
    <mergeCell ref="N15:N19"/>
    <mergeCell ref="O15:O19"/>
    <mergeCell ref="P15:P19"/>
    <mergeCell ref="Q15:Q19"/>
    <mergeCell ref="V15:V19"/>
    <mergeCell ref="D1:F1"/>
    <mergeCell ref="G1:I1"/>
    <mergeCell ref="F4:I6"/>
    <mergeCell ref="A7:X7"/>
    <mergeCell ref="A8:H8"/>
    <mergeCell ref="I8:P8"/>
    <mergeCell ref="Q8:X8"/>
    <mergeCell ref="O10:O14"/>
    <mergeCell ref="P10:P14"/>
    <mergeCell ref="Q10:Q14"/>
    <mergeCell ref="V10:V14"/>
    <mergeCell ref="W10:W14"/>
    <mergeCell ref="X10:X14"/>
    <mergeCell ref="F10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1004"/>
  <sheetViews>
    <sheetView workbookViewId="0">
      <selection sqref="A1:C1"/>
    </sheetView>
  </sheetViews>
  <sheetFormatPr defaultColWidth="14.42578125" defaultRowHeight="15.75" customHeight="1" x14ac:dyDescent="0.2"/>
  <sheetData>
    <row r="1" spans="1:32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0" t="s">
        <v>3</v>
      </c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 x14ac:dyDescent="0.25">
      <c r="A2" s="2" t="s">
        <v>4</v>
      </c>
      <c r="B2" s="2" t="s">
        <v>5</v>
      </c>
      <c r="C2" s="2" t="s">
        <v>6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  <c r="I2" s="2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 customHeight="1" x14ac:dyDescent="0.25">
      <c r="A3" s="7">
        <v>290</v>
      </c>
      <c r="B3" s="7">
        <v>1</v>
      </c>
      <c r="C3" s="8">
        <f>A3/(1.0278-(0.0278*B3))</f>
        <v>290</v>
      </c>
      <c r="D3" s="7">
        <v>210</v>
      </c>
      <c r="E3" s="7">
        <v>1</v>
      </c>
      <c r="F3" s="8">
        <f>D3/(1.0278-(0.0278*E3))</f>
        <v>210</v>
      </c>
      <c r="G3" s="7">
        <v>310</v>
      </c>
      <c r="H3" s="7">
        <v>1</v>
      </c>
      <c r="I3" s="8">
        <f>G3/(1.0278-(0.0278*H3))</f>
        <v>310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x14ac:dyDescent="0.25">
      <c r="A4" s="2" t="s">
        <v>7</v>
      </c>
      <c r="B4" s="2">
        <v>1</v>
      </c>
      <c r="C4" s="2">
        <v>2</v>
      </c>
      <c r="D4" s="2">
        <v>3</v>
      </c>
      <c r="E4" s="2">
        <v>4</v>
      </c>
      <c r="F4" s="32" t="s">
        <v>8</v>
      </c>
      <c r="G4" s="31"/>
      <c r="H4" s="31"/>
      <c r="I4" s="3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6"/>
      <c r="AC4" s="6"/>
      <c r="AD4" s="6"/>
      <c r="AE4" s="6"/>
      <c r="AF4" s="6"/>
    </row>
    <row r="5" spans="1:32" ht="15.75" customHeight="1" x14ac:dyDescent="0.25">
      <c r="A5" s="2" t="s">
        <v>9</v>
      </c>
      <c r="B5" s="2">
        <f>SUM(F10:F24,N10:N24,V10:V24,AD10:AD24)</f>
        <v>265</v>
      </c>
      <c r="C5" s="2">
        <f>SUM(F31:F45,N31:N45,V31:V45,AD31:AD45)</f>
        <v>198</v>
      </c>
      <c r="D5" s="2">
        <f>SUM(F52:F66,N52:N66,V52:V66,AD52:AD66)</f>
        <v>248</v>
      </c>
      <c r="E5" s="2">
        <f>SUM(F73:F87,N73:N87,V73:V87,AD73:AD87)</f>
        <v>168</v>
      </c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  <c r="AA5" s="6"/>
      <c r="AB5" s="6"/>
      <c r="AC5" s="6"/>
      <c r="AD5" s="6"/>
      <c r="AE5" s="6"/>
      <c r="AF5" s="6"/>
    </row>
    <row r="6" spans="1:32" ht="15.75" customHeight="1" x14ac:dyDescent="0.25">
      <c r="A6" s="2" t="s">
        <v>10</v>
      </c>
      <c r="B6" s="9">
        <f>AVERAGE(G10:G24,O10:O24,W10:W24,AE10:AE24)</f>
        <v>0.6875</v>
      </c>
      <c r="C6" s="9">
        <f>AVERAGE(G31:G45,O31:O45,W31:W45,AE31:AE45)</f>
        <v>0.76666666666666661</v>
      </c>
      <c r="D6" s="9">
        <f>AVERAGE(G52:G66,O52:O66,W52:W66,AE52:AE66)</f>
        <v>0.73750000000000016</v>
      </c>
      <c r="E6" s="9">
        <f>AVERAGE(O73:O87,G73:G87,W73:W87,AE73:AE87)</f>
        <v>0.78749999999999998</v>
      </c>
      <c r="F6" s="31"/>
      <c r="G6" s="31"/>
      <c r="H6" s="31"/>
      <c r="I6" s="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6"/>
      <c r="AE6" s="6"/>
      <c r="AF6" s="6"/>
    </row>
    <row r="7" spans="1:32" ht="15.75" customHeight="1" x14ac:dyDescent="0.25">
      <c r="A7" s="33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3" t="s">
        <v>14</v>
      </c>
      <c r="J8" s="31"/>
      <c r="K8" s="31"/>
      <c r="L8" s="31"/>
      <c r="M8" s="31"/>
      <c r="N8" s="31"/>
      <c r="O8" s="31"/>
      <c r="P8" s="31"/>
      <c r="Q8" s="33" t="s">
        <v>15</v>
      </c>
      <c r="R8" s="31"/>
      <c r="S8" s="31"/>
      <c r="T8" s="31"/>
      <c r="U8" s="31"/>
      <c r="V8" s="31"/>
      <c r="W8" s="31"/>
      <c r="X8" s="31"/>
      <c r="Y8" s="33" t="s">
        <v>16</v>
      </c>
      <c r="Z8" s="31"/>
      <c r="AA8" s="31"/>
      <c r="AB8" s="31"/>
      <c r="AC8" s="31"/>
      <c r="AD8" s="31"/>
      <c r="AE8" s="31"/>
      <c r="AF8" s="31"/>
    </row>
    <row r="9" spans="1:32" ht="15.75" customHeight="1" x14ac:dyDescent="0.25">
      <c r="A9" s="10" t="s">
        <v>17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10" t="s">
        <v>24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0" t="s">
        <v>24</v>
      </c>
      <c r="Y9" s="10" t="s">
        <v>17</v>
      </c>
      <c r="Z9" s="10" t="s">
        <v>18</v>
      </c>
      <c r="AA9" s="10" t="s">
        <v>19</v>
      </c>
      <c r="AB9" s="10" t="s">
        <v>20</v>
      </c>
      <c r="AC9" s="10" t="s">
        <v>21</v>
      </c>
      <c r="AD9" s="10" t="s">
        <v>22</v>
      </c>
      <c r="AE9" s="10" t="s">
        <v>23</v>
      </c>
      <c r="AF9" s="10" t="s">
        <v>24</v>
      </c>
    </row>
    <row r="10" spans="1:32" ht="15.75" customHeight="1" x14ac:dyDescent="0.25">
      <c r="A10" s="40" t="s">
        <v>25</v>
      </c>
      <c r="B10" s="11">
        <v>0.7</v>
      </c>
      <c r="C10" s="12">
        <f t="shared" ref="C10:C14" si="0">$C$3*B10</f>
        <v>203</v>
      </c>
      <c r="D10" s="13">
        <v>6</v>
      </c>
      <c r="E10" s="13">
        <v>4</v>
      </c>
      <c r="F10" s="37">
        <f>(D10*E10)+(D11*E11)+(D12*E12)+(D13*E13)+(D14*E14)</f>
        <v>24</v>
      </c>
      <c r="G10" s="34">
        <f>AVERAGE(B10:B14)</f>
        <v>0.7</v>
      </c>
      <c r="H10" s="37"/>
      <c r="I10" s="37" t="s">
        <v>27</v>
      </c>
      <c r="J10" s="11">
        <v>0.65</v>
      </c>
      <c r="K10" s="12">
        <f>$F$3*J10</f>
        <v>136.5</v>
      </c>
      <c r="L10" s="13">
        <v>5</v>
      </c>
      <c r="M10" s="13">
        <v>5</v>
      </c>
      <c r="N10" s="37">
        <f>(L10*M10)+(L11*M11)+(L12*M12)+(L13*M13)+(L14*M14)</f>
        <v>25</v>
      </c>
      <c r="O10" s="34">
        <f>AVERAGE(J10:J14)</f>
        <v>0.65</v>
      </c>
      <c r="P10" s="37"/>
      <c r="Q10" s="37" t="s">
        <v>25</v>
      </c>
      <c r="R10" s="11">
        <v>0.7</v>
      </c>
      <c r="S10" s="12">
        <f t="shared" ref="S10:S14" si="1">$C$3*R10</f>
        <v>203</v>
      </c>
      <c r="T10" s="13">
        <v>6</v>
      </c>
      <c r="U10" s="13">
        <v>4</v>
      </c>
      <c r="V10" s="37">
        <f>(T10*U10)+(T11*U11)+(T12*U12)+(T13*U13)+(T14*U14)</f>
        <v>24</v>
      </c>
      <c r="W10" s="34">
        <f>AVERAGE(R10:R14)</f>
        <v>0.7</v>
      </c>
      <c r="X10" s="37"/>
      <c r="Y10" s="37" t="s">
        <v>28</v>
      </c>
      <c r="Z10" s="11">
        <v>0.7</v>
      </c>
      <c r="AA10" s="12">
        <f t="shared" ref="AA10:AA14" si="2">$I$3*Z10</f>
        <v>217</v>
      </c>
      <c r="AB10" s="13">
        <v>6</v>
      </c>
      <c r="AC10" s="13">
        <v>4</v>
      </c>
      <c r="AD10" s="37">
        <f>(AB10*AC10)+(AB11*AC11)+(AB12*AC12)+(AB13*AC13)+(AB14*AC14)</f>
        <v>24</v>
      </c>
      <c r="AE10" s="34">
        <f>AVERAGE(Z10:Z14)</f>
        <v>0.7</v>
      </c>
      <c r="AF10" s="37"/>
    </row>
    <row r="11" spans="1:32" ht="15.75" customHeight="1" x14ac:dyDescent="0.25">
      <c r="A11" s="41"/>
      <c r="B11" s="11"/>
      <c r="C11" s="12">
        <f t="shared" si="0"/>
        <v>0</v>
      </c>
      <c r="D11" s="13"/>
      <c r="E11" s="13"/>
      <c r="F11" s="35"/>
      <c r="G11" s="35"/>
      <c r="H11" s="35"/>
      <c r="I11" s="35"/>
      <c r="J11" s="11"/>
      <c r="K11" s="12">
        <f t="shared" ref="K11:K14" si="3">$C$3*J11</f>
        <v>0</v>
      </c>
      <c r="L11" s="13"/>
      <c r="M11" s="13"/>
      <c r="N11" s="35"/>
      <c r="O11" s="35"/>
      <c r="P11" s="35"/>
      <c r="Q11" s="35"/>
      <c r="R11" s="11"/>
      <c r="S11" s="12">
        <f t="shared" si="1"/>
        <v>0</v>
      </c>
      <c r="T11" s="13"/>
      <c r="U11" s="13"/>
      <c r="V11" s="35"/>
      <c r="W11" s="35"/>
      <c r="X11" s="35"/>
      <c r="Y11" s="35"/>
      <c r="Z11" s="11"/>
      <c r="AA11" s="12">
        <f t="shared" si="2"/>
        <v>0</v>
      </c>
      <c r="AB11" s="13"/>
      <c r="AC11" s="13"/>
      <c r="AD11" s="35"/>
      <c r="AE11" s="35"/>
      <c r="AF11" s="35"/>
    </row>
    <row r="12" spans="1:32" ht="15.75" customHeight="1" x14ac:dyDescent="0.25">
      <c r="A12" s="41"/>
      <c r="B12" s="11"/>
      <c r="C12" s="12">
        <f t="shared" si="0"/>
        <v>0</v>
      </c>
      <c r="D12" s="13"/>
      <c r="E12" s="13"/>
      <c r="F12" s="35"/>
      <c r="G12" s="35"/>
      <c r="H12" s="35"/>
      <c r="I12" s="35"/>
      <c r="J12" s="11"/>
      <c r="K12" s="12">
        <f t="shared" si="3"/>
        <v>0</v>
      </c>
      <c r="L12" s="13"/>
      <c r="M12" s="13"/>
      <c r="N12" s="35"/>
      <c r="O12" s="35"/>
      <c r="P12" s="35"/>
      <c r="Q12" s="35"/>
      <c r="R12" s="11"/>
      <c r="S12" s="12">
        <f t="shared" si="1"/>
        <v>0</v>
      </c>
      <c r="T12" s="13"/>
      <c r="U12" s="13"/>
      <c r="V12" s="35"/>
      <c r="W12" s="35"/>
      <c r="X12" s="35"/>
      <c r="Y12" s="35"/>
      <c r="Z12" s="11"/>
      <c r="AA12" s="12">
        <f t="shared" si="2"/>
        <v>0</v>
      </c>
      <c r="AB12" s="13"/>
      <c r="AC12" s="13"/>
      <c r="AD12" s="35"/>
      <c r="AE12" s="35"/>
      <c r="AF12" s="35"/>
    </row>
    <row r="13" spans="1:32" ht="15.75" customHeight="1" x14ac:dyDescent="0.25">
      <c r="A13" s="41"/>
      <c r="B13" s="13"/>
      <c r="C13" s="12">
        <f t="shared" si="0"/>
        <v>0</v>
      </c>
      <c r="D13" s="13"/>
      <c r="E13" s="13"/>
      <c r="F13" s="35"/>
      <c r="G13" s="35"/>
      <c r="H13" s="35"/>
      <c r="I13" s="35"/>
      <c r="J13" s="13"/>
      <c r="K13" s="12">
        <f t="shared" si="3"/>
        <v>0</v>
      </c>
      <c r="L13" s="13"/>
      <c r="M13" s="13"/>
      <c r="N13" s="35"/>
      <c r="O13" s="35"/>
      <c r="P13" s="35"/>
      <c r="Q13" s="35"/>
      <c r="R13" s="13"/>
      <c r="S13" s="12">
        <f t="shared" si="1"/>
        <v>0</v>
      </c>
      <c r="T13" s="13"/>
      <c r="U13" s="13"/>
      <c r="V13" s="35"/>
      <c r="W13" s="35"/>
      <c r="X13" s="35"/>
      <c r="Y13" s="35"/>
      <c r="Z13" s="13"/>
      <c r="AA13" s="12">
        <f t="shared" si="2"/>
        <v>0</v>
      </c>
      <c r="AB13" s="13"/>
      <c r="AC13" s="13"/>
      <c r="AD13" s="35"/>
      <c r="AE13" s="35"/>
      <c r="AF13" s="35"/>
    </row>
    <row r="14" spans="1:32" ht="15.75" customHeight="1" x14ac:dyDescent="0.25">
      <c r="A14" s="42"/>
      <c r="B14" s="13"/>
      <c r="C14" s="12">
        <f t="shared" si="0"/>
        <v>0</v>
      </c>
      <c r="D14" s="13"/>
      <c r="E14" s="13"/>
      <c r="F14" s="36"/>
      <c r="G14" s="36"/>
      <c r="H14" s="36"/>
      <c r="I14" s="36"/>
      <c r="J14" s="13"/>
      <c r="K14" s="12">
        <f t="shared" si="3"/>
        <v>0</v>
      </c>
      <c r="L14" s="13"/>
      <c r="M14" s="13"/>
      <c r="N14" s="36"/>
      <c r="O14" s="36"/>
      <c r="P14" s="36"/>
      <c r="Q14" s="36"/>
      <c r="R14" s="13"/>
      <c r="S14" s="12">
        <f t="shared" si="1"/>
        <v>0</v>
      </c>
      <c r="T14" s="13"/>
      <c r="U14" s="13"/>
      <c r="V14" s="36"/>
      <c r="W14" s="36"/>
      <c r="X14" s="36"/>
      <c r="Y14" s="36"/>
      <c r="Z14" s="13"/>
      <c r="AA14" s="12">
        <f t="shared" si="2"/>
        <v>0</v>
      </c>
      <c r="AB14" s="13"/>
      <c r="AC14" s="13"/>
      <c r="AD14" s="36"/>
      <c r="AE14" s="36"/>
      <c r="AF14" s="36"/>
    </row>
    <row r="15" spans="1:32" ht="15.75" customHeight="1" x14ac:dyDescent="0.25">
      <c r="A15" s="43" t="s">
        <v>31</v>
      </c>
      <c r="B15" s="15">
        <v>0.75</v>
      </c>
      <c r="C15" s="16">
        <f t="shared" ref="C15:C19" si="4">$F$3*B15</f>
        <v>157.5</v>
      </c>
      <c r="D15" s="17">
        <v>4</v>
      </c>
      <c r="E15" s="17">
        <v>6</v>
      </c>
      <c r="F15" s="38">
        <f>(D15*E15)+(D16*E16)+(D17*E17)+(D18*E18)+(D19*E19)</f>
        <v>24</v>
      </c>
      <c r="G15" s="39">
        <f>AVERAGE(B15:B19)</f>
        <v>0.75</v>
      </c>
      <c r="H15" s="38"/>
      <c r="I15" s="38" t="s">
        <v>28</v>
      </c>
      <c r="J15" s="15">
        <v>0.7</v>
      </c>
      <c r="K15" s="16">
        <f>$I$3*J15</f>
        <v>217</v>
      </c>
      <c r="L15" s="17">
        <v>6</v>
      </c>
      <c r="M15" s="17">
        <v>4</v>
      </c>
      <c r="N15" s="38">
        <f>(L15*M15)+(L16*M16)+(L17*M17)+(L18*M18)+(L19*M19)</f>
        <v>24</v>
      </c>
      <c r="O15" s="39">
        <f>AVERAGE(J15:J19)</f>
        <v>0.7</v>
      </c>
      <c r="P15" s="38"/>
      <c r="Q15" s="38" t="s">
        <v>31</v>
      </c>
      <c r="R15" s="15">
        <v>0.75</v>
      </c>
      <c r="S15" s="16">
        <f t="shared" ref="S15:S19" si="5">$F$3*R15</f>
        <v>157.5</v>
      </c>
      <c r="T15" s="17">
        <v>4</v>
      </c>
      <c r="U15" s="17">
        <v>6</v>
      </c>
      <c r="V15" s="38">
        <f>(T15*U15)+(T16*U16)+(T17*U17)+(T18*U18)+(T19*U19)</f>
        <v>24</v>
      </c>
      <c r="W15" s="39">
        <f>AVERAGE(R15:R19)</f>
        <v>0.75</v>
      </c>
      <c r="X15" s="38"/>
      <c r="Y15" s="38" t="s">
        <v>35</v>
      </c>
      <c r="Z15" s="20">
        <v>0.75</v>
      </c>
      <c r="AA15" s="22">
        <f>($F$3*Z15)*0.9</f>
        <v>141.75</v>
      </c>
      <c r="AB15" s="23">
        <v>4</v>
      </c>
      <c r="AC15" s="23">
        <v>6</v>
      </c>
      <c r="AD15" s="38">
        <f>(AB15*AC15)+(AB16*AC16)+(AB17*AC17)+(AB18*AC18)+(AB19*AC19)</f>
        <v>24</v>
      </c>
      <c r="AE15" s="39">
        <f>AVERAGE(Z15:Z19)</f>
        <v>0.75</v>
      </c>
      <c r="AF15" s="38"/>
    </row>
    <row r="16" spans="1:32" ht="15.75" customHeight="1" x14ac:dyDescent="0.25">
      <c r="A16" s="41"/>
      <c r="B16" s="15"/>
      <c r="C16" s="16">
        <f t="shared" si="4"/>
        <v>0</v>
      </c>
      <c r="D16" s="17"/>
      <c r="E16" s="17"/>
      <c r="F16" s="35"/>
      <c r="G16" s="35"/>
      <c r="H16" s="35"/>
      <c r="I16" s="35"/>
      <c r="J16" s="15"/>
      <c r="K16" s="16">
        <f t="shared" ref="K16:K19" si="6">$F$3*J16</f>
        <v>0</v>
      </c>
      <c r="L16" s="17"/>
      <c r="M16" s="17"/>
      <c r="N16" s="35"/>
      <c r="O16" s="35"/>
      <c r="P16" s="35"/>
      <c r="Q16" s="35"/>
      <c r="R16" s="15"/>
      <c r="S16" s="16">
        <f t="shared" si="5"/>
        <v>0</v>
      </c>
      <c r="T16" s="17"/>
      <c r="U16" s="17"/>
      <c r="V16" s="35"/>
      <c r="W16" s="35"/>
      <c r="X16" s="35"/>
      <c r="Y16" s="35"/>
      <c r="Z16" s="15"/>
      <c r="AA16" s="16">
        <f t="shared" ref="AA16:AA19" si="7">$F$3*Z16</f>
        <v>0</v>
      </c>
      <c r="AB16" s="17"/>
      <c r="AC16" s="17"/>
      <c r="AD16" s="35"/>
      <c r="AE16" s="35"/>
      <c r="AF16" s="35"/>
    </row>
    <row r="17" spans="1:32" ht="15.75" customHeight="1" x14ac:dyDescent="0.25">
      <c r="A17" s="41"/>
      <c r="B17" s="15"/>
      <c r="C17" s="16">
        <f t="shared" si="4"/>
        <v>0</v>
      </c>
      <c r="D17" s="17"/>
      <c r="E17" s="17"/>
      <c r="F17" s="35"/>
      <c r="G17" s="35"/>
      <c r="H17" s="35"/>
      <c r="I17" s="35"/>
      <c r="J17" s="15"/>
      <c r="K17" s="16">
        <f t="shared" si="6"/>
        <v>0</v>
      </c>
      <c r="L17" s="17"/>
      <c r="M17" s="17"/>
      <c r="N17" s="35"/>
      <c r="O17" s="35"/>
      <c r="P17" s="35"/>
      <c r="Q17" s="35"/>
      <c r="R17" s="15"/>
      <c r="S17" s="16">
        <f t="shared" si="5"/>
        <v>0</v>
      </c>
      <c r="T17" s="17"/>
      <c r="U17" s="17"/>
      <c r="V17" s="35"/>
      <c r="W17" s="35"/>
      <c r="X17" s="35"/>
      <c r="Y17" s="35"/>
      <c r="Z17" s="15"/>
      <c r="AA17" s="16">
        <f t="shared" si="7"/>
        <v>0</v>
      </c>
      <c r="AB17" s="17"/>
      <c r="AC17" s="17"/>
      <c r="AD17" s="35"/>
      <c r="AE17" s="35"/>
      <c r="AF17" s="35"/>
    </row>
    <row r="18" spans="1:32" ht="15.75" customHeight="1" x14ac:dyDescent="0.25">
      <c r="A18" s="41"/>
      <c r="B18" s="17"/>
      <c r="C18" s="16">
        <f t="shared" si="4"/>
        <v>0</v>
      </c>
      <c r="D18" s="17"/>
      <c r="E18" s="17"/>
      <c r="F18" s="35"/>
      <c r="G18" s="35"/>
      <c r="H18" s="35"/>
      <c r="I18" s="35"/>
      <c r="J18" s="17"/>
      <c r="K18" s="16">
        <f t="shared" si="6"/>
        <v>0</v>
      </c>
      <c r="L18" s="17"/>
      <c r="M18" s="17"/>
      <c r="N18" s="35"/>
      <c r="O18" s="35"/>
      <c r="P18" s="35"/>
      <c r="Q18" s="35"/>
      <c r="R18" s="17"/>
      <c r="S18" s="16">
        <f t="shared" si="5"/>
        <v>0</v>
      </c>
      <c r="T18" s="17"/>
      <c r="U18" s="17"/>
      <c r="V18" s="35"/>
      <c r="W18" s="35"/>
      <c r="X18" s="35"/>
      <c r="Y18" s="35"/>
      <c r="Z18" s="17"/>
      <c r="AA18" s="16">
        <f t="shared" si="7"/>
        <v>0</v>
      </c>
      <c r="AB18" s="17"/>
      <c r="AC18" s="17"/>
      <c r="AD18" s="35"/>
      <c r="AE18" s="35"/>
      <c r="AF18" s="35"/>
    </row>
    <row r="19" spans="1:32" ht="15.75" customHeight="1" x14ac:dyDescent="0.25">
      <c r="A19" s="42"/>
      <c r="B19" s="17"/>
      <c r="C19" s="16">
        <f t="shared" si="4"/>
        <v>0</v>
      </c>
      <c r="D19" s="17"/>
      <c r="E19" s="17"/>
      <c r="F19" s="36"/>
      <c r="G19" s="36"/>
      <c r="H19" s="36"/>
      <c r="I19" s="36"/>
      <c r="J19" s="17"/>
      <c r="K19" s="16">
        <f t="shared" si="6"/>
        <v>0</v>
      </c>
      <c r="L19" s="17"/>
      <c r="M19" s="17"/>
      <c r="N19" s="36"/>
      <c r="O19" s="36"/>
      <c r="P19" s="36"/>
      <c r="Q19" s="36"/>
      <c r="R19" s="17"/>
      <c r="S19" s="16">
        <f t="shared" si="5"/>
        <v>0</v>
      </c>
      <c r="T19" s="17"/>
      <c r="U19" s="17"/>
      <c r="V19" s="36"/>
      <c r="W19" s="36"/>
      <c r="X19" s="36"/>
      <c r="Y19" s="36"/>
      <c r="Z19" s="17"/>
      <c r="AA19" s="16">
        <f t="shared" si="7"/>
        <v>0</v>
      </c>
      <c r="AB19" s="17"/>
      <c r="AC19" s="17"/>
      <c r="AD19" s="36"/>
      <c r="AE19" s="36"/>
      <c r="AF19" s="36"/>
    </row>
    <row r="20" spans="1:32" ht="15.75" customHeight="1" x14ac:dyDescent="0.25">
      <c r="A20" s="40" t="s">
        <v>38</v>
      </c>
      <c r="B20" s="11">
        <v>0.6</v>
      </c>
      <c r="C20" s="12">
        <f t="shared" ref="C20:C24" si="8">$I$3*B20</f>
        <v>186</v>
      </c>
      <c r="D20" s="13">
        <v>4</v>
      </c>
      <c r="E20" s="13">
        <v>4</v>
      </c>
      <c r="F20" s="37">
        <f>(D20*E20)+(D21*E21)+(D22*E22)+(D23*E23)+(D24*E24)</f>
        <v>16</v>
      </c>
      <c r="G20" s="34">
        <f>AVERAGE(B20:B24)</f>
        <v>0.6</v>
      </c>
      <c r="H20" s="37"/>
      <c r="I20" s="37" t="s">
        <v>35</v>
      </c>
      <c r="J20" s="11">
        <v>0.75</v>
      </c>
      <c r="K20" s="12">
        <f t="shared" ref="K20:K24" si="9">($F$3*J20)*0.9</f>
        <v>141.75</v>
      </c>
      <c r="L20" s="13">
        <v>4</v>
      </c>
      <c r="M20" s="13">
        <v>6</v>
      </c>
      <c r="N20" s="37">
        <f>(L20*M20)+(L21*M21)+(L22*M22)+(L23*M23)+(L24*M24)</f>
        <v>24</v>
      </c>
      <c r="O20" s="34">
        <f>AVERAGE(J20:J24)</f>
        <v>0.75</v>
      </c>
      <c r="P20" s="37"/>
      <c r="Q20" s="37" t="s">
        <v>40</v>
      </c>
      <c r="R20" s="11">
        <v>0.6</v>
      </c>
      <c r="S20" s="12">
        <f>$C$3*R20</f>
        <v>174</v>
      </c>
      <c r="T20" s="13">
        <v>4</v>
      </c>
      <c r="U20" s="13">
        <v>4</v>
      </c>
      <c r="V20" s="37">
        <f>(T20*U20)+(T21*U21)+(T22*U22)+(T23*U23)+(T24*U24)</f>
        <v>16</v>
      </c>
      <c r="W20" s="34">
        <f>AVERAGE(R20:R24)</f>
        <v>0.6</v>
      </c>
      <c r="X20" s="37"/>
      <c r="Y20" s="37" t="s">
        <v>45</v>
      </c>
      <c r="Z20" s="11">
        <v>0.6</v>
      </c>
      <c r="AA20" s="12">
        <f>$I$3*Z20</f>
        <v>186</v>
      </c>
      <c r="AB20" s="13">
        <v>4</v>
      </c>
      <c r="AC20" s="13">
        <v>4</v>
      </c>
      <c r="AD20" s="37">
        <f>(AB20*AC20)+(AB21*AC21)+(AB22*AC22)+(AB23*AC23)+(AB24*AC24)</f>
        <v>16</v>
      </c>
      <c r="AE20" s="34">
        <f>AVERAGE(Z20:Z24)</f>
        <v>0.6</v>
      </c>
      <c r="AF20" s="37"/>
    </row>
    <row r="21" spans="1:32" ht="15.75" customHeight="1" x14ac:dyDescent="0.25">
      <c r="A21" s="41"/>
      <c r="B21" s="13"/>
      <c r="C21" s="12">
        <f t="shared" si="8"/>
        <v>0</v>
      </c>
      <c r="D21" s="13"/>
      <c r="E21" s="13"/>
      <c r="F21" s="35"/>
      <c r="G21" s="35"/>
      <c r="H21" s="35"/>
      <c r="I21" s="35"/>
      <c r="J21" s="13"/>
      <c r="K21" s="12">
        <f t="shared" si="9"/>
        <v>0</v>
      </c>
      <c r="L21" s="13"/>
      <c r="M21" s="13"/>
      <c r="N21" s="35"/>
      <c r="O21" s="35"/>
      <c r="P21" s="35"/>
      <c r="Q21" s="35"/>
      <c r="R21" s="13"/>
      <c r="S21" s="12">
        <f t="shared" ref="S21:S24" si="10">$I$3*R21</f>
        <v>0</v>
      </c>
      <c r="T21" s="13"/>
      <c r="U21" s="13"/>
      <c r="V21" s="35"/>
      <c r="W21" s="35"/>
      <c r="X21" s="35"/>
      <c r="Y21" s="35"/>
      <c r="Z21" s="11"/>
      <c r="AA21" s="12">
        <f t="shared" ref="AA21:AA24" si="11">$C$3*Z21</f>
        <v>0</v>
      </c>
      <c r="AB21" s="13"/>
      <c r="AC21" s="13"/>
      <c r="AD21" s="35"/>
      <c r="AE21" s="35"/>
      <c r="AF21" s="35"/>
    </row>
    <row r="22" spans="1:32" ht="15.75" customHeight="1" x14ac:dyDescent="0.25">
      <c r="A22" s="41"/>
      <c r="B22" s="13"/>
      <c r="C22" s="12">
        <f t="shared" si="8"/>
        <v>0</v>
      </c>
      <c r="D22" s="13"/>
      <c r="E22" s="13"/>
      <c r="F22" s="35"/>
      <c r="G22" s="35"/>
      <c r="H22" s="35"/>
      <c r="I22" s="35"/>
      <c r="J22" s="13"/>
      <c r="K22" s="12">
        <f t="shared" si="9"/>
        <v>0</v>
      </c>
      <c r="L22" s="13"/>
      <c r="M22" s="13"/>
      <c r="N22" s="35"/>
      <c r="O22" s="35"/>
      <c r="P22" s="35"/>
      <c r="Q22" s="35"/>
      <c r="R22" s="13"/>
      <c r="S22" s="12">
        <f t="shared" si="10"/>
        <v>0</v>
      </c>
      <c r="T22" s="13"/>
      <c r="U22" s="13"/>
      <c r="V22" s="35"/>
      <c r="W22" s="35"/>
      <c r="X22" s="35"/>
      <c r="Y22" s="35"/>
      <c r="Z22" s="11"/>
      <c r="AA22" s="12">
        <f t="shared" si="11"/>
        <v>0</v>
      </c>
      <c r="AB22" s="13"/>
      <c r="AC22" s="13"/>
      <c r="AD22" s="35"/>
      <c r="AE22" s="35"/>
      <c r="AF22" s="35"/>
    </row>
    <row r="23" spans="1:32" x14ac:dyDescent="0.25">
      <c r="A23" s="41"/>
      <c r="B23" s="13"/>
      <c r="C23" s="12">
        <f t="shared" si="8"/>
        <v>0</v>
      </c>
      <c r="D23" s="13"/>
      <c r="E23" s="13"/>
      <c r="F23" s="35"/>
      <c r="G23" s="35"/>
      <c r="H23" s="35"/>
      <c r="I23" s="35"/>
      <c r="J23" s="13"/>
      <c r="K23" s="12">
        <f t="shared" si="9"/>
        <v>0</v>
      </c>
      <c r="L23" s="13"/>
      <c r="M23" s="13"/>
      <c r="N23" s="35"/>
      <c r="O23" s="35"/>
      <c r="P23" s="35"/>
      <c r="Q23" s="35"/>
      <c r="R23" s="13"/>
      <c r="S23" s="12">
        <f t="shared" si="10"/>
        <v>0</v>
      </c>
      <c r="T23" s="13"/>
      <c r="U23" s="13"/>
      <c r="V23" s="35"/>
      <c r="W23" s="35"/>
      <c r="X23" s="35"/>
      <c r="Y23" s="35"/>
      <c r="Z23" s="13"/>
      <c r="AA23" s="12">
        <f t="shared" si="11"/>
        <v>0</v>
      </c>
      <c r="AB23" s="13"/>
      <c r="AC23" s="13"/>
      <c r="AD23" s="35"/>
      <c r="AE23" s="35"/>
      <c r="AF23" s="35"/>
    </row>
    <row r="24" spans="1:32" x14ac:dyDescent="0.25">
      <c r="A24" s="42"/>
      <c r="B24" s="13"/>
      <c r="C24" s="12">
        <f t="shared" si="8"/>
        <v>0</v>
      </c>
      <c r="D24" s="13"/>
      <c r="E24" s="13"/>
      <c r="F24" s="36"/>
      <c r="G24" s="36"/>
      <c r="H24" s="36"/>
      <c r="I24" s="36"/>
      <c r="J24" s="13"/>
      <c r="K24" s="12">
        <f t="shared" si="9"/>
        <v>0</v>
      </c>
      <c r="L24" s="13"/>
      <c r="M24" s="13"/>
      <c r="N24" s="36"/>
      <c r="O24" s="36"/>
      <c r="P24" s="36"/>
      <c r="Q24" s="36"/>
      <c r="R24" s="13"/>
      <c r="S24" s="12">
        <f t="shared" si="10"/>
        <v>0</v>
      </c>
      <c r="T24" s="13"/>
      <c r="U24" s="13"/>
      <c r="V24" s="36"/>
      <c r="W24" s="36"/>
      <c r="X24" s="36"/>
      <c r="Y24" s="36"/>
      <c r="Z24" s="13"/>
      <c r="AA24" s="12">
        <f t="shared" si="11"/>
        <v>0</v>
      </c>
      <c r="AB24" s="13"/>
      <c r="AC24" s="13"/>
      <c r="AD24" s="36"/>
      <c r="AE24" s="36"/>
      <c r="AF24" s="36"/>
    </row>
    <row r="25" spans="1:32" ht="94.5" x14ac:dyDescent="0.25">
      <c r="A25" s="24" t="s">
        <v>60</v>
      </c>
      <c r="B25" s="17" t="s">
        <v>54</v>
      </c>
      <c r="C25" s="17"/>
      <c r="D25" s="17">
        <v>3</v>
      </c>
      <c r="E25" s="17" t="s">
        <v>42</v>
      </c>
      <c r="F25" s="17"/>
      <c r="G25" s="17"/>
      <c r="H25" s="17"/>
      <c r="I25" s="17" t="s">
        <v>61</v>
      </c>
      <c r="J25" s="17" t="s">
        <v>54</v>
      </c>
      <c r="K25" s="17"/>
      <c r="L25" s="17">
        <v>3</v>
      </c>
      <c r="M25" s="17" t="s">
        <v>42</v>
      </c>
      <c r="N25" s="17"/>
      <c r="O25" s="17"/>
      <c r="P25" s="17"/>
      <c r="Q25" s="17" t="s">
        <v>60</v>
      </c>
      <c r="R25" s="17" t="s">
        <v>54</v>
      </c>
      <c r="S25" s="17"/>
      <c r="T25" s="17">
        <v>3</v>
      </c>
      <c r="U25" s="17" t="s">
        <v>42</v>
      </c>
      <c r="V25" s="17"/>
      <c r="W25" s="17"/>
      <c r="X25" s="17"/>
      <c r="Y25" s="17" t="s">
        <v>61</v>
      </c>
      <c r="Z25" s="17" t="s">
        <v>54</v>
      </c>
      <c r="AA25" s="17"/>
      <c r="AB25" s="17">
        <v>3</v>
      </c>
      <c r="AC25" s="17" t="s">
        <v>42</v>
      </c>
      <c r="AD25" s="17"/>
      <c r="AE25" s="17"/>
      <c r="AF25" s="17"/>
    </row>
    <row r="26" spans="1:32" ht="78.75" x14ac:dyDescent="0.25">
      <c r="A26" s="25" t="s">
        <v>62</v>
      </c>
      <c r="B26" s="13" t="s">
        <v>47</v>
      </c>
      <c r="C26" s="13"/>
      <c r="D26" s="13">
        <v>3</v>
      </c>
      <c r="E26" s="13">
        <v>10</v>
      </c>
      <c r="F26" s="13"/>
      <c r="G26" s="13"/>
      <c r="H26" s="13"/>
      <c r="I26" s="13" t="s">
        <v>63</v>
      </c>
      <c r="J26" s="26" t="s">
        <v>54</v>
      </c>
      <c r="K26" s="13"/>
      <c r="L26" s="13">
        <v>3</v>
      </c>
      <c r="M26" s="13" t="s">
        <v>42</v>
      </c>
      <c r="N26" s="13"/>
      <c r="O26" s="13"/>
      <c r="P26" s="13"/>
      <c r="Q26" s="13" t="s">
        <v>62</v>
      </c>
      <c r="R26" s="13" t="s">
        <v>47</v>
      </c>
      <c r="S26" s="13"/>
      <c r="T26" s="13">
        <v>3</v>
      </c>
      <c r="U26" s="13">
        <v>10</v>
      </c>
      <c r="V26" s="13"/>
      <c r="W26" s="13"/>
      <c r="X26" s="13"/>
      <c r="Y26" s="13" t="s">
        <v>63</v>
      </c>
      <c r="Z26" s="26" t="s">
        <v>54</v>
      </c>
      <c r="AA26" s="13"/>
      <c r="AB26" s="13">
        <v>3</v>
      </c>
      <c r="AC26" s="13" t="s">
        <v>42</v>
      </c>
      <c r="AD26" s="13"/>
      <c r="AE26" s="13"/>
      <c r="AF26" s="13"/>
    </row>
    <row r="27" spans="1:32" ht="63" x14ac:dyDescent="0.25">
      <c r="A27" s="24" t="s">
        <v>58</v>
      </c>
      <c r="B27" s="17" t="s">
        <v>41</v>
      </c>
      <c r="C27" s="17"/>
      <c r="D27" s="17">
        <v>3</v>
      </c>
      <c r="E27" s="17">
        <v>10</v>
      </c>
      <c r="F27" s="17"/>
      <c r="G27" s="17"/>
      <c r="H27" s="17"/>
      <c r="I27" s="17" t="s">
        <v>64</v>
      </c>
      <c r="J27" s="17" t="s">
        <v>54</v>
      </c>
      <c r="K27" s="17"/>
      <c r="L27" s="17">
        <v>3</v>
      </c>
      <c r="M27" s="17" t="s">
        <v>42</v>
      </c>
      <c r="N27" s="17"/>
      <c r="O27" s="17"/>
      <c r="P27" s="17"/>
      <c r="Q27" s="17" t="s">
        <v>58</v>
      </c>
      <c r="R27" s="17" t="s">
        <v>41</v>
      </c>
      <c r="S27" s="17"/>
      <c r="T27" s="17">
        <v>3</v>
      </c>
      <c r="U27" s="17">
        <v>10</v>
      </c>
      <c r="V27" s="17"/>
      <c r="W27" s="17"/>
      <c r="X27" s="17"/>
      <c r="Y27" s="17" t="s">
        <v>64</v>
      </c>
      <c r="Z27" s="17" t="s">
        <v>54</v>
      </c>
      <c r="AA27" s="17"/>
      <c r="AB27" s="17">
        <v>3</v>
      </c>
      <c r="AC27" s="17" t="s">
        <v>42</v>
      </c>
      <c r="AD27" s="17"/>
      <c r="AE27" s="17"/>
      <c r="AF27" s="17"/>
    </row>
    <row r="28" spans="1:32" ht="13.5" x14ac:dyDescent="0.25">
      <c r="A28" s="33" t="s">
        <v>52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3.5" x14ac:dyDescent="0.25">
      <c r="A29" s="33" t="s">
        <v>13</v>
      </c>
      <c r="B29" s="31"/>
      <c r="C29" s="31"/>
      <c r="D29" s="31"/>
      <c r="E29" s="31"/>
      <c r="F29" s="31"/>
      <c r="G29" s="31"/>
      <c r="H29" s="31"/>
      <c r="I29" s="33" t="s">
        <v>14</v>
      </c>
      <c r="J29" s="31"/>
      <c r="K29" s="31"/>
      <c r="L29" s="31"/>
      <c r="M29" s="31"/>
      <c r="N29" s="31"/>
      <c r="O29" s="31"/>
      <c r="P29" s="31"/>
      <c r="Q29" s="33" t="s">
        <v>15</v>
      </c>
      <c r="R29" s="31"/>
      <c r="S29" s="31"/>
      <c r="T29" s="31"/>
      <c r="U29" s="31"/>
      <c r="V29" s="31"/>
      <c r="W29" s="31"/>
      <c r="X29" s="31"/>
      <c r="Y29" s="33" t="s">
        <v>16</v>
      </c>
      <c r="Z29" s="31"/>
      <c r="AA29" s="31"/>
      <c r="AB29" s="31"/>
      <c r="AC29" s="31"/>
      <c r="AD29" s="31"/>
      <c r="AE29" s="31"/>
      <c r="AF29" s="31"/>
    </row>
    <row r="30" spans="1:32" ht="31.5" x14ac:dyDescent="0.25">
      <c r="A30" s="10" t="s">
        <v>17</v>
      </c>
      <c r="B30" s="10" t="s">
        <v>18</v>
      </c>
      <c r="C30" s="10" t="s">
        <v>19</v>
      </c>
      <c r="D30" s="10" t="s">
        <v>20</v>
      </c>
      <c r="E30" s="10" t="s">
        <v>21</v>
      </c>
      <c r="F30" s="10" t="s">
        <v>22</v>
      </c>
      <c r="G30" s="10" t="s">
        <v>23</v>
      </c>
      <c r="H30" s="10" t="s">
        <v>24</v>
      </c>
      <c r="I30" s="10" t="s">
        <v>17</v>
      </c>
      <c r="J30" s="10" t="s">
        <v>18</v>
      </c>
      <c r="K30" s="10" t="s">
        <v>19</v>
      </c>
      <c r="L30" s="10" t="s">
        <v>20</v>
      </c>
      <c r="M30" s="10" t="s">
        <v>21</v>
      </c>
      <c r="N30" s="10" t="s">
        <v>22</v>
      </c>
      <c r="O30" s="10" t="s">
        <v>23</v>
      </c>
      <c r="P30" s="10" t="s">
        <v>24</v>
      </c>
      <c r="Q30" s="10" t="s">
        <v>17</v>
      </c>
      <c r="R30" s="10" t="s">
        <v>18</v>
      </c>
      <c r="S30" s="10" t="s">
        <v>19</v>
      </c>
      <c r="T30" s="10" t="s">
        <v>20</v>
      </c>
      <c r="U30" s="10" t="s">
        <v>21</v>
      </c>
      <c r="V30" s="10" t="s">
        <v>22</v>
      </c>
      <c r="W30" s="10" t="s">
        <v>23</v>
      </c>
      <c r="X30" s="10" t="s">
        <v>24</v>
      </c>
      <c r="Y30" s="10" t="s">
        <v>17</v>
      </c>
      <c r="Z30" s="10" t="s">
        <v>18</v>
      </c>
      <c r="AA30" s="10" t="s">
        <v>19</v>
      </c>
      <c r="AB30" s="10" t="s">
        <v>20</v>
      </c>
      <c r="AC30" s="10" t="s">
        <v>21</v>
      </c>
      <c r="AD30" s="10" t="s">
        <v>22</v>
      </c>
      <c r="AE30" s="10" t="s">
        <v>23</v>
      </c>
      <c r="AF30" s="10" t="s">
        <v>24</v>
      </c>
    </row>
    <row r="31" spans="1:32" x14ac:dyDescent="0.25">
      <c r="A31" s="40" t="s">
        <v>25</v>
      </c>
      <c r="B31" s="11">
        <v>0.75</v>
      </c>
      <c r="C31" s="12">
        <f t="shared" ref="C31:C35" si="12">$C$3*B31</f>
        <v>217.5</v>
      </c>
      <c r="D31" s="13">
        <v>2</v>
      </c>
      <c r="E31" s="13">
        <v>5</v>
      </c>
      <c r="F31" s="37">
        <f>(D31*E31)+(D32*E32)+(D33*E33)+(D34*E34)+(D35*E35)</f>
        <v>24</v>
      </c>
      <c r="G31" s="34">
        <f>AVERAGE(B31:B35)</f>
        <v>0.79999999999999993</v>
      </c>
      <c r="H31" s="37"/>
      <c r="I31" s="37" t="s">
        <v>27</v>
      </c>
      <c r="J31" s="11">
        <v>0.75</v>
      </c>
      <c r="K31" s="12">
        <f>$F$3*J31</f>
        <v>157.5</v>
      </c>
      <c r="L31" s="13">
        <v>5</v>
      </c>
      <c r="M31" s="13">
        <v>3</v>
      </c>
      <c r="N31" s="37">
        <f>(L31*M31)+(L32*M32)+(L33*M33)+(L34*M34)+(L35*M35)</f>
        <v>15</v>
      </c>
      <c r="O31" s="34">
        <f>AVERAGE(J31:J35)</f>
        <v>0.75</v>
      </c>
      <c r="P31" s="37"/>
      <c r="Q31" s="37" t="s">
        <v>25</v>
      </c>
      <c r="R31" s="11">
        <v>0.7</v>
      </c>
      <c r="S31" s="12">
        <f t="shared" ref="S31:S35" si="13">$C$3*R31</f>
        <v>203</v>
      </c>
      <c r="T31" s="13">
        <v>2</v>
      </c>
      <c r="U31" s="13">
        <v>5</v>
      </c>
      <c r="V31" s="37">
        <f>(T31*U31)+(T32*U32)+(T33*U33)+(T34*U34)+(T35*U35)</f>
        <v>24</v>
      </c>
      <c r="W31" s="34">
        <f>AVERAGE(R31:R35)</f>
        <v>0.75</v>
      </c>
      <c r="X31" s="37"/>
      <c r="Y31" s="37" t="s">
        <v>28</v>
      </c>
      <c r="Z31" s="11">
        <v>0.8</v>
      </c>
      <c r="AA31" s="12">
        <f t="shared" ref="AA31:AA35" si="14">$I$3*Z31</f>
        <v>248</v>
      </c>
      <c r="AB31" s="13">
        <v>5</v>
      </c>
      <c r="AC31" s="13">
        <v>3</v>
      </c>
      <c r="AD31" s="37">
        <f>(AB31*AC31)+(AB32*AC32)+(AB33*AC33)+(AB34*AC34)+(AB35*AC35)</f>
        <v>15</v>
      </c>
      <c r="AE31" s="34">
        <f>AVERAGE(Z31:Z35)</f>
        <v>0.8</v>
      </c>
      <c r="AF31" s="37"/>
    </row>
    <row r="32" spans="1:32" x14ac:dyDescent="0.25">
      <c r="A32" s="41"/>
      <c r="B32" s="11">
        <v>0.8</v>
      </c>
      <c r="C32" s="12">
        <f t="shared" si="12"/>
        <v>232</v>
      </c>
      <c r="D32" s="13">
        <v>2</v>
      </c>
      <c r="E32" s="13">
        <v>4</v>
      </c>
      <c r="F32" s="35"/>
      <c r="G32" s="35"/>
      <c r="H32" s="35"/>
      <c r="I32" s="35"/>
      <c r="J32" s="11"/>
      <c r="K32" s="12">
        <f t="shared" ref="K32:K35" si="15">$C$3*J32</f>
        <v>0</v>
      </c>
      <c r="L32" s="13"/>
      <c r="M32" s="13"/>
      <c r="N32" s="35"/>
      <c r="O32" s="35"/>
      <c r="P32" s="35"/>
      <c r="Q32" s="35"/>
      <c r="R32" s="11">
        <v>0.75</v>
      </c>
      <c r="S32" s="12">
        <f t="shared" si="13"/>
        <v>217.5</v>
      </c>
      <c r="T32" s="13">
        <v>2</v>
      </c>
      <c r="U32" s="13">
        <v>4</v>
      </c>
      <c r="V32" s="35"/>
      <c r="W32" s="35"/>
      <c r="X32" s="35"/>
      <c r="Y32" s="35"/>
      <c r="Z32" s="11"/>
      <c r="AA32" s="12">
        <f t="shared" si="14"/>
        <v>0</v>
      </c>
      <c r="AB32" s="13"/>
      <c r="AC32" s="13"/>
      <c r="AD32" s="35"/>
      <c r="AE32" s="35"/>
      <c r="AF32" s="35"/>
    </row>
    <row r="33" spans="1:32" x14ac:dyDescent="0.25">
      <c r="A33" s="41"/>
      <c r="B33" s="11">
        <v>0.85</v>
      </c>
      <c r="C33" s="12">
        <f t="shared" si="12"/>
        <v>246.5</v>
      </c>
      <c r="D33" s="13">
        <v>2</v>
      </c>
      <c r="E33" s="13">
        <v>3</v>
      </c>
      <c r="F33" s="35"/>
      <c r="G33" s="35"/>
      <c r="H33" s="35"/>
      <c r="I33" s="35"/>
      <c r="J33" s="11"/>
      <c r="K33" s="12">
        <f t="shared" si="15"/>
        <v>0</v>
      </c>
      <c r="L33" s="13"/>
      <c r="M33" s="13"/>
      <c r="N33" s="35"/>
      <c r="O33" s="35"/>
      <c r="P33" s="35"/>
      <c r="Q33" s="35"/>
      <c r="R33" s="11">
        <v>0.8</v>
      </c>
      <c r="S33" s="12">
        <f t="shared" si="13"/>
        <v>232</v>
      </c>
      <c r="T33" s="13">
        <v>2</v>
      </c>
      <c r="U33" s="13">
        <v>3</v>
      </c>
      <c r="V33" s="35"/>
      <c r="W33" s="35"/>
      <c r="X33" s="35"/>
      <c r="Y33" s="35"/>
      <c r="Z33" s="11"/>
      <c r="AA33" s="12">
        <f t="shared" si="14"/>
        <v>0</v>
      </c>
      <c r="AB33" s="13"/>
      <c r="AC33" s="13"/>
      <c r="AD33" s="35"/>
      <c r="AE33" s="35"/>
      <c r="AF33" s="35"/>
    </row>
    <row r="34" spans="1:32" x14ac:dyDescent="0.25">
      <c r="A34" s="41"/>
      <c r="B34" s="13"/>
      <c r="C34" s="12">
        <f t="shared" si="12"/>
        <v>0</v>
      </c>
      <c r="D34" s="13"/>
      <c r="E34" s="13"/>
      <c r="F34" s="35"/>
      <c r="G34" s="35"/>
      <c r="H34" s="35"/>
      <c r="I34" s="35"/>
      <c r="J34" s="13"/>
      <c r="K34" s="12">
        <f t="shared" si="15"/>
        <v>0</v>
      </c>
      <c r="L34" s="13"/>
      <c r="M34" s="13"/>
      <c r="N34" s="35"/>
      <c r="O34" s="35"/>
      <c r="P34" s="35"/>
      <c r="Q34" s="35"/>
      <c r="R34" s="13"/>
      <c r="S34" s="12">
        <f t="shared" si="13"/>
        <v>0</v>
      </c>
      <c r="T34" s="13"/>
      <c r="U34" s="13"/>
      <c r="V34" s="35"/>
      <c r="W34" s="35"/>
      <c r="X34" s="35"/>
      <c r="Y34" s="35"/>
      <c r="Z34" s="13"/>
      <c r="AA34" s="12">
        <f t="shared" si="14"/>
        <v>0</v>
      </c>
      <c r="AB34" s="13"/>
      <c r="AC34" s="13"/>
      <c r="AD34" s="35"/>
      <c r="AE34" s="35"/>
      <c r="AF34" s="35"/>
    </row>
    <row r="35" spans="1:32" x14ac:dyDescent="0.25">
      <c r="A35" s="42"/>
      <c r="B35" s="13"/>
      <c r="C35" s="12">
        <f t="shared" si="12"/>
        <v>0</v>
      </c>
      <c r="D35" s="13"/>
      <c r="E35" s="13"/>
      <c r="F35" s="36"/>
      <c r="G35" s="36"/>
      <c r="H35" s="36"/>
      <c r="I35" s="36"/>
      <c r="J35" s="13"/>
      <c r="K35" s="12">
        <f t="shared" si="15"/>
        <v>0</v>
      </c>
      <c r="L35" s="13"/>
      <c r="M35" s="13"/>
      <c r="N35" s="36"/>
      <c r="O35" s="36"/>
      <c r="P35" s="36"/>
      <c r="Q35" s="36"/>
      <c r="R35" s="13"/>
      <c r="S35" s="12">
        <f t="shared" si="13"/>
        <v>0</v>
      </c>
      <c r="T35" s="13"/>
      <c r="U35" s="13"/>
      <c r="V35" s="36"/>
      <c r="W35" s="36"/>
      <c r="X35" s="36"/>
      <c r="Y35" s="36"/>
      <c r="Z35" s="13"/>
      <c r="AA35" s="12">
        <f t="shared" si="14"/>
        <v>0</v>
      </c>
      <c r="AB35" s="13"/>
      <c r="AC35" s="13"/>
      <c r="AD35" s="36"/>
      <c r="AE35" s="36"/>
      <c r="AF35" s="36"/>
    </row>
    <row r="36" spans="1:32" x14ac:dyDescent="0.25">
      <c r="A36" s="43" t="s">
        <v>31</v>
      </c>
      <c r="B36" s="15">
        <v>0.8</v>
      </c>
      <c r="C36" s="16">
        <f t="shared" ref="C36:C40" si="16">$F$3*B36</f>
        <v>168</v>
      </c>
      <c r="D36" s="17">
        <v>2</v>
      </c>
      <c r="E36" s="17">
        <v>5</v>
      </c>
      <c r="F36" s="38">
        <f>(D36*E36)+(D37*E37)+(D38*E38)+(D39*E39)+(D40*E40)</f>
        <v>24</v>
      </c>
      <c r="G36" s="39">
        <f>AVERAGE(B36:B40)</f>
        <v>0.85</v>
      </c>
      <c r="H36" s="38"/>
      <c r="I36" s="38" t="s">
        <v>28</v>
      </c>
      <c r="J36" s="15">
        <v>0.8</v>
      </c>
      <c r="K36" s="16">
        <f>$I$3*J36</f>
        <v>248</v>
      </c>
      <c r="L36" s="17">
        <v>5</v>
      </c>
      <c r="M36" s="17">
        <v>3</v>
      </c>
      <c r="N36" s="38">
        <f>(L36*M36)+(L37*M37)+(L38*M38)+(L39*M39)+(L40*M40)</f>
        <v>15</v>
      </c>
      <c r="O36" s="39">
        <f>AVERAGE(J36:J40)</f>
        <v>0.8</v>
      </c>
      <c r="P36" s="38"/>
      <c r="Q36" s="38" t="s">
        <v>31</v>
      </c>
      <c r="R36" s="15">
        <v>0.7</v>
      </c>
      <c r="S36" s="16">
        <f t="shared" ref="S36:S40" si="17">$F$3*R36</f>
        <v>147</v>
      </c>
      <c r="T36" s="17">
        <v>2</v>
      </c>
      <c r="U36" s="17">
        <v>5</v>
      </c>
      <c r="V36" s="38">
        <f>(T36*U36)+(T37*U37)+(T38*U38)+(T39*U39)+(T40*U40)</f>
        <v>24</v>
      </c>
      <c r="W36" s="39">
        <f>AVERAGE(R36:R40)</f>
        <v>0.75</v>
      </c>
      <c r="X36" s="38"/>
      <c r="Y36" s="38" t="s">
        <v>35</v>
      </c>
      <c r="Z36" s="20">
        <v>0.75</v>
      </c>
      <c r="AA36" s="22">
        <f>($F$3*Z36)*0.9</f>
        <v>141.75</v>
      </c>
      <c r="AB36" s="23">
        <v>5</v>
      </c>
      <c r="AC36" s="23">
        <v>3</v>
      </c>
      <c r="AD36" s="38">
        <f>(AB36*AC36)+(AB37*AC37)+(AB38*AC38)+(AB39*AC39)+(AB40*AC40)</f>
        <v>15</v>
      </c>
      <c r="AE36" s="39">
        <f>AVERAGE(Z36:Z40)</f>
        <v>0.75</v>
      </c>
      <c r="AF36" s="38"/>
    </row>
    <row r="37" spans="1:32" x14ac:dyDescent="0.25">
      <c r="A37" s="41"/>
      <c r="B37" s="15">
        <v>0.85</v>
      </c>
      <c r="C37" s="16">
        <f t="shared" si="16"/>
        <v>178.5</v>
      </c>
      <c r="D37" s="17">
        <v>2</v>
      </c>
      <c r="E37" s="17">
        <v>4</v>
      </c>
      <c r="F37" s="35"/>
      <c r="G37" s="35"/>
      <c r="H37" s="35"/>
      <c r="I37" s="35"/>
      <c r="J37" s="15"/>
      <c r="K37" s="16">
        <f t="shared" ref="K37:K40" si="18">$F$3*J37</f>
        <v>0</v>
      </c>
      <c r="L37" s="17"/>
      <c r="M37" s="17"/>
      <c r="N37" s="35"/>
      <c r="O37" s="35"/>
      <c r="P37" s="35"/>
      <c r="Q37" s="35"/>
      <c r="R37" s="15">
        <v>0.75</v>
      </c>
      <c r="S37" s="16">
        <f t="shared" si="17"/>
        <v>157.5</v>
      </c>
      <c r="T37" s="17">
        <v>2</v>
      </c>
      <c r="U37" s="17">
        <v>4</v>
      </c>
      <c r="V37" s="35"/>
      <c r="W37" s="35"/>
      <c r="X37" s="35"/>
      <c r="Y37" s="35"/>
      <c r="Z37" s="15"/>
      <c r="AA37" s="16">
        <f t="shared" ref="AA37:AA40" si="19">$F$3*Z37</f>
        <v>0</v>
      </c>
      <c r="AB37" s="17"/>
      <c r="AC37" s="17"/>
      <c r="AD37" s="35"/>
      <c r="AE37" s="35"/>
      <c r="AF37" s="35"/>
    </row>
    <row r="38" spans="1:32" x14ac:dyDescent="0.25">
      <c r="A38" s="41"/>
      <c r="B38" s="15">
        <v>0.9</v>
      </c>
      <c r="C38" s="16">
        <f t="shared" si="16"/>
        <v>189</v>
      </c>
      <c r="D38" s="17">
        <v>2</v>
      </c>
      <c r="E38" s="17">
        <v>3</v>
      </c>
      <c r="F38" s="35"/>
      <c r="G38" s="35"/>
      <c r="H38" s="35"/>
      <c r="I38" s="35"/>
      <c r="J38" s="15"/>
      <c r="K38" s="16">
        <f t="shared" si="18"/>
        <v>0</v>
      </c>
      <c r="L38" s="17"/>
      <c r="M38" s="17"/>
      <c r="N38" s="35"/>
      <c r="O38" s="35"/>
      <c r="P38" s="35"/>
      <c r="Q38" s="35"/>
      <c r="R38" s="15">
        <v>0.8</v>
      </c>
      <c r="S38" s="16">
        <f t="shared" si="17"/>
        <v>168</v>
      </c>
      <c r="T38" s="17">
        <v>2</v>
      </c>
      <c r="U38" s="17">
        <v>3</v>
      </c>
      <c r="V38" s="35"/>
      <c r="W38" s="35"/>
      <c r="X38" s="35"/>
      <c r="Y38" s="35"/>
      <c r="Z38" s="15"/>
      <c r="AA38" s="16">
        <f t="shared" si="19"/>
        <v>0</v>
      </c>
      <c r="AB38" s="17"/>
      <c r="AC38" s="17"/>
      <c r="AD38" s="35"/>
      <c r="AE38" s="35"/>
      <c r="AF38" s="35"/>
    </row>
    <row r="39" spans="1:32" x14ac:dyDescent="0.25">
      <c r="A39" s="41"/>
      <c r="B39" s="17"/>
      <c r="C39" s="16">
        <f t="shared" si="16"/>
        <v>0</v>
      </c>
      <c r="D39" s="17"/>
      <c r="E39" s="17"/>
      <c r="F39" s="35"/>
      <c r="G39" s="35"/>
      <c r="H39" s="35"/>
      <c r="I39" s="35"/>
      <c r="J39" s="17"/>
      <c r="K39" s="16">
        <f t="shared" si="18"/>
        <v>0</v>
      </c>
      <c r="L39" s="17"/>
      <c r="M39" s="17"/>
      <c r="N39" s="35"/>
      <c r="O39" s="35"/>
      <c r="P39" s="35"/>
      <c r="Q39" s="35"/>
      <c r="R39" s="17"/>
      <c r="S39" s="16">
        <f t="shared" si="17"/>
        <v>0</v>
      </c>
      <c r="T39" s="17"/>
      <c r="U39" s="17"/>
      <c r="V39" s="35"/>
      <c r="W39" s="35"/>
      <c r="X39" s="35"/>
      <c r="Y39" s="35"/>
      <c r="Z39" s="17"/>
      <c r="AA39" s="16">
        <f t="shared" si="19"/>
        <v>0</v>
      </c>
      <c r="AB39" s="17"/>
      <c r="AC39" s="17"/>
      <c r="AD39" s="35"/>
      <c r="AE39" s="35"/>
      <c r="AF39" s="35"/>
    </row>
    <row r="40" spans="1:32" x14ac:dyDescent="0.25">
      <c r="A40" s="42"/>
      <c r="B40" s="17"/>
      <c r="C40" s="16">
        <f t="shared" si="16"/>
        <v>0</v>
      </c>
      <c r="D40" s="17"/>
      <c r="E40" s="17"/>
      <c r="F40" s="36"/>
      <c r="G40" s="36"/>
      <c r="H40" s="36"/>
      <c r="I40" s="36"/>
      <c r="J40" s="17"/>
      <c r="K40" s="16">
        <f t="shared" si="18"/>
        <v>0</v>
      </c>
      <c r="L40" s="17"/>
      <c r="M40" s="17"/>
      <c r="N40" s="36"/>
      <c r="O40" s="36"/>
      <c r="P40" s="36"/>
      <c r="Q40" s="36"/>
      <c r="R40" s="17"/>
      <c r="S40" s="16">
        <f t="shared" si="17"/>
        <v>0</v>
      </c>
      <c r="T40" s="17"/>
      <c r="U40" s="17"/>
      <c r="V40" s="36"/>
      <c r="W40" s="36"/>
      <c r="X40" s="36"/>
      <c r="Y40" s="36"/>
      <c r="Z40" s="17"/>
      <c r="AA40" s="16">
        <f t="shared" si="19"/>
        <v>0</v>
      </c>
      <c r="AB40" s="17"/>
      <c r="AC40" s="17"/>
      <c r="AD40" s="36"/>
      <c r="AE40" s="36"/>
      <c r="AF40" s="36"/>
    </row>
    <row r="41" spans="1:32" x14ac:dyDescent="0.25">
      <c r="A41" s="40" t="s">
        <v>38</v>
      </c>
      <c r="B41" s="11">
        <v>0.7</v>
      </c>
      <c r="C41" s="12">
        <f t="shared" ref="C41:C45" si="20">$I$3*B41</f>
        <v>217</v>
      </c>
      <c r="D41" s="13">
        <v>3</v>
      </c>
      <c r="E41" s="13">
        <v>3</v>
      </c>
      <c r="F41" s="37">
        <f>(D41*E41)+(D42*E42)+(D43*E43)+(D44*E44)+(D45*E45)</f>
        <v>9</v>
      </c>
      <c r="G41" s="34">
        <f>AVERAGE(B41:B45)</f>
        <v>0.7</v>
      </c>
      <c r="H41" s="37"/>
      <c r="I41" s="37" t="s">
        <v>35</v>
      </c>
      <c r="J41" s="11">
        <v>0.85</v>
      </c>
      <c r="K41" s="12">
        <f t="shared" ref="K41:K45" si="21">($F$3*J41)*0.9</f>
        <v>160.65</v>
      </c>
      <c r="L41" s="13">
        <v>5</v>
      </c>
      <c r="M41" s="13">
        <v>3</v>
      </c>
      <c r="N41" s="37">
        <f>(L41*M41)+(L42*M42)+(L43*M43)+(L44*M44)+(L45*M45)</f>
        <v>15</v>
      </c>
      <c r="O41" s="34">
        <f>AVERAGE(J41:J45)</f>
        <v>0.85</v>
      </c>
      <c r="P41" s="37"/>
      <c r="Q41" s="37" t="s">
        <v>40</v>
      </c>
      <c r="R41" s="11">
        <v>0.7</v>
      </c>
      <c r="S41" s="12">
        <f>$C$3*R41</f>
        <v>203</v>
      </c>
      <c r="T41" s="13">
        <v>3</v>
      </c>
      <c r="U41" s="13">
        <v>3</v>
      </c>
      <c r="V41" s="37">
        <f>(T41*U41)+(T42*U42)+(T43*U43)+(T44*U44)+(T45*U45)</f>
        <v>9</v>
      </c>
      <c r="W41" s="34">
        <f>AVERAGE(R41:R45)</f>
        <v>0.7</v>
      </c>
      <c r="X41" s="37"/>
      <c r="Y41" s="37" t="s">
        <v>45</v>
      </c>
      <c r="Z41" s="11">
        <v>0.7</v>
      </c>
      <c r="AA41" s="12">
        <f>$I$3*Z41</f>
        <v>217</v>
      </c>
      <c r="AB41" s="13">
        <v>3</v>
      </c>
      <c r="AC41" s="13">
        <v>3</v>
      </c>
      <c r="AD41" s="37">
        <f>(AB41*AC41)+(AB42*AC42)+(AB43*AC43)+(AB44*AC44)+(AB45*AC45)</f>
        <v>9</v>
      </c>
      <c r="AE41" s="34">
        <f>AVERAGE(Z41:Z45)</f>
        <v>0.7</v>
      </c>
      <c r="AF41" s="37"/>
    </row>
    <row r="42" spans="1:32" x14ac:dyDescent="0.25">
      <c r="A42" s="41"/>
      <c r="B42" s="13"/>
      <c r="C42" s="12">
        <f t="shared" si="20"/>
        <v>0</v>
      </c>
      <c r="D42" s="13"/>
      <c r="E42" s="13"/>
      <c r="F42" s="35"/>
      <c r="G42" s="35"/>
      <c r="H42" s="35"/>
      <c r="I42" s="35"/>
      <c r="J42" s="13"/>
      <c r="K42" s="12">
        <f t="shared" si="21"/>
        <v>0</v>
      </c>
      <c r="L42" s="13"/>
      <c r="M42" s="13"/>
      <c r="N42" s="35"/>
      <c r="O42" s="35"/>
      <c r="P42" s="35"/>
      <c r="Q42" s="35"/>
      <c r="R42" s="13"/>
      <c r="S42" s="12">
        <f t="shared" ref="S42:S45" si="22">$I$3*R42</f>
        <v>0</v>
      </c>
      <c r="T42" s="13"/>
      <c r="U42" s="13"/>
      <c r="V42" s="35"/>
      <c r="W42" s="35"/>
      <c r="X42" s="35"/>
      <c r="Y42" s="35"/>
      <c r="Z42" s="11"/>
      <c r="AA42" s="12">
        <f t="shared" ref="AA42:AA45" si="23">$C$3*Z42</f>
        <v>0</v>
      </c>
      <c r="AB42" s="13"/>
      <c r="AC42" s="13"/>
      <c r="AD42" s="35"/>
      <c r="AE42" s="35"/>
      <c r="AF42" s="35"/>
    </row>
    <row r="43" spans="1:32" x14ac:dyDescent="0.25">
      <c r="A43" s="41"/>
      <c r="B43" s="13"/>
      <c r="C43" s="12">
        <f t="shared" si="20"/>
        <v>0</v>
      </c>
      <c r="D43" s="13"/>
      <c r="E43" s="13"/>
      <c r="F43" s="35"/>
      <c r="G43" s="35"/>
      <c r="H43" s="35"/>
      <c r="I43" s="35"/>
      <c r="J43" s="13"/>
      <c r="K43" s="12">
        <f t="shared" si="21"/>
        <v>0</v>
      </c>
      <c r="L43" s="13"/>
      <c r="M43" s="13"/>
      <c r="N43" s="35"/>
      <c r="O43" s="35"/>
      <c r="P43" s="35"/>
      <c r="Q43" s="35"/>
      <c r="R43" s="13"/>
      <c r="S43" s="12">
        <f t="shared" si="22"/>
        <v>0</v>
      </c>
      <c r="T43" s="13"/>
      <c r="U43" s="13"/>
      <c r="V43" s="35"/>
      <c r="W43" s="35"/>
      <c r="X43" s="35"/>
      <c r="Y43" s="35"/>
      <c r="Z43" s="11"/>
      <c r="AA43" s="12">
        <f t="shared" si="23"/>
        <v>0</v>
      </c>
      <c r="AB43" s="13"/>
      <c r="AC43" s="13"/>
      <c r="AD43" s="35"/>
      <c r="AE43" s="35"/>
      <c r="AF43" s="35"/>
    </row>
    <row r="44" spans="1:32" x14ac:dyDescent="0.25">
      <c r="A44" s="41"/>
      <c r="B44" s="13"/>
      <c r="C44" s="12">
        <f t="shared" si="20"/>
        <v>0</v>
      </c>
      <c r="D44" s="13"/>
      <c r="E44" s="13"/>
      <c r="F44" s="35"/>
      <c r="G44" s="35"/>
      <c r="H44" s="35"/>
      <c r="I44" s="35"/>
      <c r="J44" s="13"/>
      <c r="K44" s="12">
        <f t="shared" si="21"/>
        <v>0</v>
      </c>
      <c r="L44" s="13"/>
      <c r="M44" s="13"/>
      <c r="N44" s="35"/>
      <c r="O44" s="35"/>
      <c r="P44" s="35"/>
      <c r="Q44" s="35"/>
      <c r="R44" s="13"/>
      <c r="S44" s="12">
        <f t="shared" si="22"/>
        <v>0</v>
      </c>
      <c r="T44" s="13"/>
      <c r="U44" s="13"/>
      <c r="V44" s="35"/>
      <c r="W44" s="35"/>
      <c r="X44" s="35"/>
      <c r="Y44" s="35"/>
      <c r="Z44" s="13"/>
      <c r="AA44" s="12">
        <f t="shared" si="23"/>
        <v>0</v>
      </c>
      <c r="AB44" s="13"/>
      <c r="AC44" s="13"/>
      <c r="AD44" s="35"/>
      <c r="AE44" s="35"/>
      <c r="AF44" s="35"/>
    </row>
    <row r="45" spans="1:32" x14ac:dyDescent="0.25">
      <c r="A45" s="42"/>
      <c r="B45" s="13"/>
      <c r="C45" s="12">
        <f t="shared" si="20"/>
        <v>0</v>
      </c>
      <c r="D45" s="13"/>
      <c r="E45" s="13"/>
      <c r="F45" s="36"/>
      <c r="G45" s="36"/>
      <c r="H45" s="36"/>
      <c r="I45" s="36"/>
      <c r="J45" s="13"/>
      <c r="K45" s="12">
        <f t="shared" si="21"/>
        <v>0</v>
      </c>
      <c r="L45" s="13"/>
      <c r="M45" s="13"/>
      <c r="N45" s="36"/>
      <c r="O45" s="36"/>
      <c r="P45" s="36"/>
      <c r="Q45" s="36"/>
      <c r="R45" s="13"/>
      <c r="S45" s="12">
        <f t="shared" si="22"/>
        <v>0</v>
      </c>
      <c r="T45" s="13"/>
      <c r="U45" s="13"/>
      <c r="V45" s="36"/>
      <c r="W45" s="36"/>
      <c r="X45" s="36"/>
      <c r="Y45" s="36"/>
      <c r="Z45" s="13"/>
      <c r="AA45" s="12">
        <f t="shared" si="23"/>
        <v>0</v>
      </c>
      <c r="AB45" s="13"/>
      <c r="AC45" s="13"/>
      <c r="AD45" s="36"/>
      <c r="AE45" s="36"/>
      <c r="AF45" s="36"/>
    </row>
    <row r="46" spans="1:32" ht="94.5" x14ac:dyDescent="0.25">
      <c r="A46" s="24" t="s">
        <v>60</v>
      </c>
      <c r="B46" s="17" t="s">
        <v>54</v>
      </c>
      <c r="C46" s="17"/>
      <c r="D46" s="17">
        <v>4</v>
      </c>
      <c r="E46" s="17" t="s">
        <v>71</v>
      </c>
      <c r="F46" s="17"/>
      <c r="G46" s="17"/>
      <c r="H46" s="17"/>
      <c r="I46" s="17" t="s">
        <v>61</v>
      </c>
      <c r="J46" s="17" t="s">
        <v>54</v>
      </c>
      <c r="K46" s="17"/>
      <c r="L46" s="17">
        <v>4</v>
      </c>
      <c r="M46" s="17" t="s">
        <v>71</v>
      </c>
      <c r="N46" s="17"/>
      <c r="O46" s="17"/>
      <c r="P46" s="17"/>
      <c r="Q46" s="17" t="s">
        <v>60</v>
      </c>
      <c r="R46" s="17" t="s">
        <v>54</v>
      </c>
      <c r="S46" s="17"/>
      <c r="T46" s="17">
        <v>4</v>
      </c>
      <c r="U46" s="17" t="s">
        <v>71</v>
      </c>
      <c r="V46" s="17"/>
      <c r="W46" s="17"/>
      <c r="X46" s="17"/>
      <c r="Y46" s="17" t="s">
        <v>61</v>
      </c>
      <c r="Z46" s="17" t="s">
        <v>54</v>
      </c>
      <c r="AA46" s="17"/>
      <c r="AB46" s="17">
        <v>4</v>
      </c>
      <c r="AC46" s="17" t="s">
        <v>71</v>
      </c>
      <c r="AD46" s="17"/>
      <c r="AE46" s="17"/>
      <c r="AF46" s="17"/>
    </row>
    <row r="47" spans="1:32" ht="78.75" x14ac:dyDescent="0.25">
      <c r="A47" s="25" t="s">
        <v>62</v>
      </c>
      <c r="B47" s="13" t="s">
        <v>47</v>
      </c>
      <c r="C47" s="13"/>
      <c r="D47" s="13">
        <v>4</v>
      </c>
      <c r="E47" s="13">
        <v>8</v>
      </c>
      <c r="F47" s="13"/>
      <c r="G47" s="13"/>
      <c r="H47" s="13"/>
      <c r="I47" s="13" t="s">
        <v>63</v>
      </c>
      <c r="J47" s="26" t="s">
        <v>54</v>
      </c>
      <c r="K47" s="13"/>
      <c r="L47" s="13">
        <v>4</v>
      </c>
      <c r="M47" s="13" t="s">
        <v>71</v>
      </c>
      <c r="N47" s="13"/>
      <c r="O47" s="13"/>
      <c r="P47" s="13"/>
      <c r="Q47" s="13" t="s">
        <v>62</v>
      </c>
      <c r="R47" s="13" t="s">
        <v>47</v>
      </c>
      <c r="S47" s="13"/>
      <c r="T47" s="13">
        <v>4</v>
      </c>
      <c r="U47" s="13">
        <v>8</v>
      </c>
      <c r="V47" s="13"/>
      <c r="W47" s="13"/>
      <c r="X47" s="13"/>
      <c r="Y47" s="13" t="s">
        <v>63</v>
      </c>
      <c r="Z47" s="26" t="s">
        <v>54</v>
      </c>
      <c r="AA47" s="13"/>
      <c r="AB47" s="13">
        <v>4</v>
      </c>
      <c r="AC47" s="13" t="s">
        <v>71</v>
      </c>
      <c r="AD47" s="13"/>
      <c r="AE47" s="13"/>
      <c r="AF47" s="13"/>
    </row>
    <row r="48" spans="1:32" ht="63" x14ac:dyDescent="0.25">
      <c r="A48" s="24" t="s">
        <v>58</v>
      </c>
      <c r="B48" s="17" t="s">
        <v>41</v>
      </c>
      <c r="C48" s="17"/>
      <c r="D48" s="17">
        <v>4</v>
      </c>
      <c r="E48" s="17">
        <v>6</v>
      </c>
      <c r="F48" s="17"/>
      <c r="G48" s="17"/>
      <c r="H48" s="17"/>
      <c r="I48" s="17" t="s">
        <v>64</v>
      </c>
      <c r="J48" s="17" t="s">
        <v>54</v>
      </c>
      <c r="K48" s="17"/>
      <c r="L48" s="17">
        <v>4</v>
      </c>
      <c r="M48" s="17" t="s">
        <v>71</v>
      </c>
      <c r="N48" s="17"/>
      <c r="O48" s="17"/>
      <c r="P48" s="17"/>
      <c r="Q48" s="17" t="s">
        <v>58</v>
      </c>
      <c r="R48" s="17" t="s">
        <v>41</v>
      </c>
      <c r="S48" s="17"/>
      <c r="T48" s="17">
        <v>4</v>
      </c>
      <c r="U48" s="17">
        <v>6</v>
      </c>
      <c r="V48" s="17"/>
      <c r="W48" s="17"/>
      <c r="X48" s="17"/>
      <c r="Y48" s="17" t="s">
        <v>64</v>
      </c>
      <c r="Z48" s="17" t="s">
        <v>54</v>
      </c>
      <c r="AA48" s="17"/>
      <c r="AB48" s="17">
        <v>4</v>
      </c>
      <c r="AC48" s="17" t="s">
        <v>71</v>
      </c>
      <c r="AD48" s="17"/>
      <c r="AE48" s="17"/>
      <c r="AF48" s="17"/>
    </row>
    <row r="49" spans="1:32" ht="13.5" x14ac:dyDescent="0.25">
      <c r="A49" s="33" t="s">
        <v>68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3.5" x14ac:dyDescent="0.25">
      <c r="A50" s="33" t="s">
        <v>13</v>
      </c>
      <c r="B50" s="31"/>
      <c r="C50" s="31"/>
      <c r="D50" s="31"/>
      <c r="E50" s="31"/>
      <c r="F50" s="31"/>
      <c r="G50" s="31"/>
      <c r="H50" s="31"/>
      <c r="I50" s="33" t="s">
        <v>14</v>
      </c>
      <c r="J50" s="31"/>
      <c r="K50" s="31"/>
      <c r="L50" s="31"/>
      <c r="M50" s="31"/>
      <c r="N50" s="31"/>
      <c r="O50" s="31"/>
      <c r="P50" s="31"/>
      <c r="Q50" s="33" t="s">
        <v>15</v>
      </c>
      <c r="R50" s="31"/>
      <c r="S50" s="31"/>
      <c r="T50" s="31"/>
      <c r="U50" s="31"/>
      <c r="V50" s="31"/>
      <c r="W50" s="31"/>
      <c r="X50" s="31"/>
      <c r="Y50" s="33" t="s">
        <v>16</v>
      </c>
      <c r="Z50" s="31"/>
      <c r="AA50" s="31"/>
      <c r="AB50" s="31"/>
      <c r="AC50" s="31"/>
      <c r="AD50" s="31"/>
      <c r="AE50" s="31"/>
      <c r="AF50" s="31"/>
    </row>
    <row r="51" spans="1:32" ht="31.5" x14ac:dyDescent="0.25">
      <c r="A51" s="10" t="s">
        <v>17</v>
      </c>
      <c r="B51" s="10" t="s">
        <v>18</v>
      </c>
      <c r="C51" s="10" t="s">
        <v>19</v>
      </c>
      <c r="D51" s="10" t="s">
        <v>20</v>
      </c>
      <c r="E51" s="10" t="s">
        <v>21</v>
      </c>
      <c r="F51" s="10" t="s">
        <v>22</v>
      </c>
      <c r="G51" s="10" t="s">
        <v>23</v>
      </c>
      <c r="H51" s="10" t="s">
        <v>24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24</v>
      </c>
      <c r="Q51" s="10" t="s">
        <v>17</v>
      </c>
      <c r="R51" s="10" t="s">
        <v>18</v>
      </c>
      <c r="S51" s="10" t="s">
        <v>19</v>
      </c>
      <c r="T51" s="10" t="s">
        <v>20</v>
      </c>
      <c r="U51" s="10" t="s">
        <v>21</v>
      </c>
      <c r="V51" s="10" t="s">
        <v>22</v>
      </c>
      <c r="W51" s="10" t="s">
        <v>23</v>
      </c>
      <c r="X51" s="10" t="s">
        <v>24</v>
      </c>
      <c r="Y51" s="10" t="s">
        <v>17</v>
      </c>
      <c r="Z51" s="10" t="s">
        <v>18</v>
      </c>
      <c r="AA51" s="10" t="s">
        <v>19</v>
      </c>
      <c r="AB51" s="10" t="s">
        <v>20</v>
      </c>
      <c r="AC51" s="10" t="s">
        <v>21</v>
      </c>
      <c r="AD51" s="10" t="s">
        <v>22</v>
      </c>
      <c r="AE51" s="10" t="s">
        <v>23</v>
      </c>
      <c r="AF51" s="10" t="s">
        <v>24</v>
      </c>
    </row>
    <row r="52" spans="1:32" x14ac:dyDescent="0.25">
      <c r="A52" s="40" t="s">
        <v>25</v>
      </c>
      <c r="B52" s="11">
        <v>0.75</v>
      </c>
      <c r="C52" s="12">
        <f t="shared" ref="C52:C56" si="24">$C$3*B52</f>
        <v>217.5</v>
      </c>
      <c r="D52" s="13">
        <v>6</v>
      </c>
      <c r="E52" s="13">
        <v>4</v>
      </c>
      <c r="F52" s="37">
        <f>(D52*E52)+(D53*E53)+(D54*E54)+(D55*E55)+(D56*E56)</f>
        <v>24</v>
      </c>
      <c r="G52" s="34">
        <f>AVERAGE(B52:B56)</f>
        <v>0.75</v>
      </c>
      <c r="H52" s="37"/>
      <c r="I52" s="37" t="s">
        <v>27</v>
      </c>
      <c r="J52" s="11">
        <v>0.7</v>
      </c>
      <c r="K52" s="12">
        <f>$F$3*J52</f>
        <v>147</v>
      </c>
      <c r="L52" s="13">
        <v>5</v>
      </c>
      <c r="M52" s="13">
        <v>4</v>
      </c>
      <c r="N52" s="37">
        <f>(L52*M52)+(L53*M53)+(L54*M54)+(L55*M55)+(L56*M56)</f>
        <v>20</v>
      </c>
      <c r="O52" s="34">
        <f>AVERAGE(J52:J56)</f>
        <v>0.7</v>
      </c>
      <c r="P52" s="37"/>
      <c r="Q52" s="37" t="s">
        <v>25</v>
      </c>
      <c r="R52" s="11">
        <v>0.75</v>
      </c>
      <c r="S52" s="12">
        <f t="shared" ref="S52:S56" si="25">$C$3*R52</f>
        <v>217.5</v>
      </c>
      <c r="T52" s="13">
        <v>6</v>
      </c>
      <c r="U52" s="13">
        <v>4</v>
      </c>
      <c r="V52" s="37">
        <f>(T52*U52)+(T53*U53)+(T54*U54)+(T55*U55)+(T56*U56)</f>
        <v>24</v>
      </c>
      <c r="W52" s="34">
        <f>AVERAGE(R52:R56)</f>
        <v>0.75</v>
      </c>
      <c r="X52" s="37"/>
      <c r="Y52" s="37" t="s">
        <v>28</v>
      </c>
      <c r="Z52" s="11">
        <v>0.75</v>
      </c>
      <c r="AA52" s="12">
        <f t="shared" ref="AA52:AA56" si="26">$I$3*Z52</f>
        <v>232.5</v>
      </c>
      <c r="AB52" s="13">
        <v>6</v>
      </c>
      <c r="AC52" s="13">
        <v>3</v>
      </c>
      <c r="AD52" s="37">
        <f>(AB52*AC52)+(AB53*AC53)+(AB54*AC54)+(AB55*AC55)+(AB56*AC56)</f>
        <v>18</v>
      </c>
      <c r="AE52" s="34">
        <f>AVERAGE(Z52:Z56)</f>
        <v>0.75</v>
      </c>
      <c r="AF52" s="37"/>
    </row>
    <row r="53" spans="1:32" x14ac:dyDescent="0.25">
      <c r="A53" s="41"/>
      <c r="B53" s="11"/>
      <c r="C53" s="12">
        <f t="shared" si="24"/>
        <v>0</v>
      </c>
      <c r="D53" s="13"/>
      <c r="E53" s="13"/>
      <c r="F53" s="35"/>
      <c r="G53" s="35"/>
      <c r="H53" s="35"/>
      <c r="I53" s="35"/>
      <c r="J53" s="11"/>
      <c r="K53" s="12">
        <f t="shared" ref="K53:K56" si="27">$C$3*J53</f>
        <v>0</v>
      </c>
      <c r="L53" s="13"/>
      <c r="M53" s="13"/>
      <c r="N53" s="35"/>
      <c r="O53" s="35"/>
      <c r="P53" s="35"/>
      <c r="Q53" s="35"/>
      <c r="R53" s="11"/>
      <c r="S53" s="12">
        <f t="shared" si="25"/>
        <v>0</v>
      </c>
      <c r="T53" s="13"/>
      <c r="U53" s="13"/>
      <c r="V53" s="35"/>
      <c r="W53" s="35"/>
      <c r="X53" s="35"/>
      <c r="Y53" s="35"/>
      <c r="Z53" s="11"/>
      <c r="AA53" s="12">
        <f t="shared" si="26"/>
        <v>0</v>
      </c>
      <c r="AB53" s="13"/>
      <c r="AC53" s="13"/>
      <c r="AD53" s="35"/>
      <c r="AE53" s="35"/>
      <c r="AF53" s="35"/>
    </row>
    <row r="54" spans="1:32" x14ac:dyDescent="0.25">
      <c r="A54" s="41"/>
      <c r="B54" s="11"/>
      <c r="C54" s="12">
        <f t="shared" si="24"/>
        <v>0</v>
      </c>
      <c r="D54" s="13"/>
      <c r="E54" s="13"/>
      <c r="F54" s="35"/>
      <c r="G54" s="35"/>
      <c r="H54" s="35"/>
      <c r="I54" s="35"/>
      <c r="J54" s="11"/>
      <c r="K54" s="12">
        <f t="shared" si="27"/>
        <v>0</v>
      </c>
      <c r="L54" s="13"/>
      <c r="M54" s="13"/>
      <c r="N54" s="35"/>
      <c r="O54" s="35"/>
      <c r="P54" s="35"/>
      <c r="Q54" s="35"/>
      <c r="R54" s="11"/>
      <c r="S54" s="12">
        <f t="shared" si="25"/>
        <v>0</v>
      </c>
      <c r="T54" s="13"/>
      <c r="U54" s="13"/>
      <c r="V54" s="35"/>
      <c r="W54" s="35"/>
      <c r="X54" s="35"/>
      <c r="Y54" s="35"/>
      <c r="Z54" s="11"/>
      <c r="AA54" s="12">
        <f t="shared" si="26"/>
        <v>0</v>
      </c>
      <c r="AB54" s="13"/>
      <c r="AC54" s="13"/>
      <c r="AD54" s="35"/>
      <c r="AE54" s="35"/>
      <c r="AF54" s="35"/>
    </row>
    <row r="55" spans="1:32" x14ac:dyDescent="0.25">
      <c r="A55" s="41"/>
      <c r="B55" s="13"/>
      <c r="C55" s="12">
        <f t="shared" si="24"/>
        <v>0</v>
      </c>
      <c r="D55" s="13"/>
      <c r="E55" s="13"/>
      <c r="F55" s="35"/>
      <c r="G55" s="35"/>
      <c r="H55" s="35"/>
      <c r="I55" s="35"/>
      <c r="J55" s="13"/>
      <c r="K55" s="12">
        <f t="shared" si="27"/>
        <v>0</v>
      </c>
      <c r="L55" s="13"/>
      <c r="M55" s="13"/>
      <c r="N55" s="35"/>
      <c r="O55" s="35"/>
      <c r="P55" s="35"/>
      <c r="Q55" s="35"/>
      <c r="R55" s="13"/>
      <c r="S55" s="12">
        <f t="shared" si="25"/>
        <v>0</v>
      </c>
      <c r="T55" s="13"/>
      <c r="U55" s="13"/>
      <c r="V55" s="35"/>
      <c r="W55" s="35"/>
      <c r="X55" s="35"/>
      <c r="Y55" s="35"/>
      <c r="Z55" s="13"/>
      <c r="AA55" s="12">
        <f t="shared" si="26"/>
        <v>0</v>
      </c>
      <c r="AB55" s="13"/>
      <c r="AC55" s="13"/>
      <c r="AD55" s="35"/>
      <c r="AE55" s="35"/>
      <c r="AF55" s="35"/>
    </row>
    <row r="56" spans="1:32" x14ac:dyDescent="0.25">
      <c r="A56" s="42"/>
      <c r="B56" s="13"/>
      <c r="C56" s="12">
        <f t="shared" si="24"/>
        <v>0</v>
      </c>
      <c r="D56" s="13"/>
      <c r="E56" s="13"/>
      <c r="F56" s="36"/>
      <c r="G56" s="36"/>
      <c r="H56" s="36"/>
      <c r="I56" s="36"/>
      <c r="J56" s="13"/>
      <c r="K56" s="12">
        <f t="shared" si="27"/>
        <v>0</v>
      </c>
      <c r="L56" s="13"/>
      <c r="M56" s="13"/>
      <c r="N56" s="36"/>
      <c r="O56" s="36"/>
      <c r="P56" s="36"/>
      <c r="Q56" s="36"/>
      <c r="R56" s="13"/>
      <c r="S56" s="12">
        <f t="shared" si="25"/>
        <v>0</v>
      </c>
      <c r="T56" s="13"/>
      <c r="U56" s="13"/>
      <c r="V56" s="36"/>
      <c r="W56" s="36"/>
      <c r="X56" s="36"/>
      <c r="Y56" s="36"/>
      <c r="Z56" s="13"/>
      <c r="AA56" s="12">
        <f t="shared" si="26"/>
        <v>0</v>
      </c>
      <c r="AB56" s="13"/>
      <c r="AC56" s="13"/>
      <c r="AD56" s="36"/>
      <c r="AE56" s="36"/>
      <c r="AF56" s="36"/>
    </row>
    <row r="57" spans="1:32" x14ac:dyDescent="0.25">
      <c r="A57" s="43" t="s">
        <v>31</v>
      </c>
      <c r="B57" s="15">
        <v>0.8</v>
      </c>
      <c r="C57" s="16">
        <f t="shared" ref="C57:C61" si="28">$F$3*B57</f>
        <v>168</v>
      </c>
      <c r="D57" s="17">
        <v>6</v>
      </c>
      <c r="E57" s="17">
        <v>4</v>
      </c>
      <c r="F57" s="38">
        <f>(D57*E57)+(D58*E58)+(D59*E59)+(D60*E60)+(D61*E61)</f>
        <v>24</v>
      </c>
      <c r="G57" s="39">
        <f>AVERAGE(B57:B61)</f>
        <v>0.8</v>
      </c>
      <c r="H57" s="38"/>
      <c r="I57" s="38" t="s">
        <v>28</v>
      </c>
      <c r="J57" s="15">
        <v>0.75</v>
      </c>
      <c r="K57" s="16">
        <f>$I$3*J57</f>
        <v>232.5</v>
      </c>
      <c r="L57" s="17">
        <v>6</v>
      </c>
      <c r="M57" s="17">
        <v>3</v>
      </c>
      <c r="N57" s="38">
        <f>(L57*M57)+(L58*M58)+(L59*M59)+(L60*M60)+(L61*M61)</f>
        <v>18</v>
      </c>
      <c r="O57" s="39">
        <f>AVERAGE(J57:J61)</f>
        <v>0.75</v>
      </c>
      <c r="P57" s="38"/>
      <c r="Q57" s="38" t="s">
        <v>31</v>
      </c>
      <c r="R57" s="15">
        <v>0.8</v>
      </c>
      <c r="S57" s="16">
        <f t="shared" ref="S57:S61" si="29">$F$3*R57</f>
        <v>168</v>
      </c>
      <c r="T57" s="17">
        <v>6</v>
      </c>
      <c r="U57" s="17">
        <v>4</v>
      </c>
      <c r="V57" s="38">
        <f>(T57*U57)+(T58*U58)+(T59*U59)+(T60*U60)+(T61*U61)</f>
        <v>24</v>
      </c>
      <c r="W57" s="39">
        <f>AVERAGE(R57:R61)</f>
        <v>0.8</v>
      </c>
      <c r="X57" s="38"/>
      <c r="Y57" s="38" t="s">
        <v>35</v>
      </c>
      <c r="Z57" s="20">
        <v>0.8</v>
      </c>
      <c r="AA57" s="22">
        <f>($F$3*Z57)*0.9</f>
        <v>151.20000000000002</v>
      </c>
      <c r="AB57" s="23">
        <v>6</v>
      </c>
      <c r="AC57" s="23">
        <v>4</v>
      </c>
      <c r="AD57" s="38">
        <f>(AB57*AC57)+(AB58*AC58)+(AB59*AC59)+(AB60*AC60)+(AB61*AC61)</f>
        <v>24</v>
      </c>
      <c r="AE57" s="39">
        <f>AVERAGE(Z57:Z61)</f>
        <v>0.8</v>
      </c>
      <c r="AF57" s="38"/>
    </row>
    <row r="58" spans="1:32" x14ac:dyDescent="0.25">
      <c r="A58" s="41"/>
      <c r="B58" s="15"/>
      <c r="C58" s="16">
        <f t="shared" si="28"/>
        <v>0</v>
      </c>
      <c r="D58" s="17"/>
      <c r="E58" s="17"/>
      <c r="F58" s="35"/>
      <c r="G58" s="35"/>
      <c r="H58" s="35"/>
      <c r="I58" s="35"/>
      <c r="J58" s="15"/>
      <c r="K58" s="16">
        <f t="shared" ref="K58:K61" si="30">$F$3*J58</f>
        <v>0</v>
      </c>
      <c r="L58" s="17"/>
      <c r="M58" s="17"/>
      <c r="N58" s="35"/>
      <c r="O58" s="35"/>
      <c r="P58" s="35"/>
      <c r="Q58" s="35"/>
      <c r="R58" s="15"/>
      <c r="S58" s="16">
        <f t="shared" si="29"/>
        <v>0</v>
      </c>
      <c r="T58" s="17"/>
      <c r="U58" s="17"/>
      <c r="V58" s="35"/>
      <c r="W58" s="35"/>
      <c r="X58" s="35"/>
      <c r="Y58" s="35"/>
      <c r="Z58" s="15"/>
      <c r="AA58" s="16">
        <f t="shared" ref="AA58:AA61" si="31">$F$3*Z58</f>
        <v>0</v>
      </c>
      <c r="AB58" s="17"/>
      <c r="AC58" s="17"/>
      <c r="AD58" s="35"/>
      <c r="AE58" s="35"/>
      <c r="AF58" s="35"/>
    </row>
    <row r="59" spans="1:32" x14ac:dyDescent="0.25">
      <c r="A59" s="41"/>
      <c r="B59" s="15"/>
      <c r="C59" s="16">
        <f t="shared" si="28"/>
        <v>0</v>
      </c>
      <c r="D59" s="17"/>
      <c r="E59" s="17"/>
      <c r="F59" s="35"/>
      <c r="G59" s="35"/>
      <c r="H59" s="35"/>
      <c r="I59" s="35"/>
      <c r="J59" s="15"/>
      <c r="K59" s="16">
        <f t="shared" si="30"/>
        <v>0</v>
      </c>
      <c r="L59" s="17"/>
      <c r="M59" s="17"/>
      <c r="N59" s="35"/>
      <c r="O59" s="35"/>
      <c r="P59" s="35"/>
      <c r="Q59" s="35"/>
      <c r="R59" s="15"/>
      <c r="S59" s="16">
        <f t="shared" si="29"/>
        <v>0</v>
      </c>
      <c r="T59" s="17"/>
      <c r="U59" s="17"/>
      <c r="V59" s="35"/>
      <c r="W59" s="35"/>
      <c r="X59" s="35"/>
      <c r="Y59" s="35"/>
      <c r="Z59" s="15"/>
      <c r="AA59" s="16">
        <f t="shared" si="31"/>
        <v>0</v>
      </c>
      <c r="AB59" s="17"/>
      <c r="AC59" s="17"/>
      <c r="AD59" s="35"/>
      <c r="AE59" s="35"/>
      <c r="AF59" s="35"/>
    </row>
    <row r="60" spans="1:32" x14ac:dyDescent="0.25">
      <c r="A60" s="41"/>
      <c r="B60" s="17"/>
      <c r="C60" s="16">
        <f t="shared" si="28"/>
        <v>0</v>
      </c>
      <c r="D60" s="17"/>
      <c r="E60" s="17"/>
      <c r="F60" s="35"/>
      <c r="G60" s="35"/>
      <c r="H60" s="35"/>
      <c r="I60" s="35"/>
      <c r="J60" s="17"/>
      <c r="K60" s="16">
        <f t="shared" si="30"/>
        <v>0</v>
      </c>
      <c r="L60" s="17"/>
      <c r="M60" s="17"/>
      <c r="N60" s="35"/>
      <c r="O60" s="35"/>
      <c r="P60" s="35"/>
      <c r="Q60" s="35"/>
      <c r="R60" s="17"/>
      <c r="S60" s="16">
        <f t="shared" si="29"/>
        <v>0</v>
      </c>
      <c r="T60" s="17"/>
      <c r="U60" s="17"/>
      <c r="V60" s="35"/>
      <c r="W60" s="35"/>
      <c r="X60" s="35"/>
      <c r="Y60" s="35"/>
      <c r="Z60" s="17"/>
      <c r="AA60" s="16">
        <f t="shared" si="31"/>
        <v>0</v>
      </c>
      <c r="AB60" s="17"/>
      <c r="AC60" s="17"/>
      <c r="AD60" s="35"/>
      <c r="AE60" s="35"/>
      <c r="AF60" s="35"/>
    </row>
    <row r="61" spans="1:32" x14ac:dyDescent="0.25">
      <c r="A61" s="42"/>
      <c r="B61" s="17"/>
      <c r="C61" s="16">
        <f t="shared" si="28"/>
        <v>0</v>
      </c>
      <c r="D61" s="17"/>
      <c r="E61" s="17"/>
      <c r="F61" s="36"/>
      <c r="G61" s="36"/>
      <c r="H61" s="36"/>
      <c r="I61" s="36"/>
      <c r="J61" s="17"/>
      <c r="K61" s="16">
        <f t="shared" si="30"/>
        <v>0</v>
      </c>
      <c r="L61" s="17"/>
      <c r="M61" s="17"/>
      <c r="N61" s="36"/>
      <c r="O61" s="36"/>
      <c r="P61" s="36"/>
      <c r="Q61" s="36"/>
      <c r="R61" s="17"/>
      <c r="S61" s="16">
        <f t="shared" si="29"/>
        <v>0</v>
      </c>
      <c r="T61" s="17"/>
      <c r="U61" s="17"/>
      <c r="V61" s="36"/>
      <c r="W61" s="36"/>
      <c r="X61" s="36"/>
      <c r="Y61" s="36"/>
      <c r="Z61" s="17"/>
      <c r="AA61" s="16">
        <f t="shared" si="31"/>
        <v>0</v>
      </c>
      <c r="AB61" s="17"/>
      <c r="AC61" s="17"/>
      <c r="AD61" s="36"/>
      <c r="AE61" s="36"/>
      <c r="AF61" s="36"/>
    </row>
    <row r="62" spans="1:32" x14ac:dyDescent="0.25">
      <c r="A62" s="40" t="s">
        <v>38</v>
      </c>
      <c r="B62" s="11">
        <v>0.65</v>
      </c>
      <c r="C62" s="12">
        <f t="shared" ref="C62:C66" si="32">$I$3*B62</f>
        <v>201.5</v>
      </c>
      <c r="D62" s="13">
        <v>4</v>
      </c>
      <c r="E62" s="13">
        <v>4</v>
      </c>
      <c r="F62" s="37">
        <f>(D62*E62)+(D63*E63)+(D64*E64)+(D65*E65)+(D66*E66)</f>
        <v>16</v>
      </c>
      <c r="G62" s="34">
        <f>AVERAGE(B62:B66)</f>
        <v>0.65</v>
      </c>
      <c r="H62" s="37"/>
      <c r="I62" s="37" t="s">
        <v>35</v>
      </c>
      <c r="J62" s="11">
        <v>0.8</v>
      </c>
      <c r="K62" s="12">
        <f t="shared" ref="K62:K66" si="33">($F$3*J62)*0.9</f>
        <v>151.20000000000002</v>
      </c>
      <c r="L62" s="13">
        <v>6</v>
      </c>
      <c r="M62" s="13">
        <v>4</v>
      </c>
      <c r="N62" s="37">
        <f>(L62*M62)+(L63*M63)+(L64*M64)+(L65*M65)+(L66*M66)</f>
        <v>24</v>
      </c>
      <c r="O62" s="34">
        <f>AVERAGE(J62:J66)</f>
        <v>0.8</v>
      </c>
      <c r="P62" s="37"/>
      <c r="Q62" s="37" t="s">
        <v>40</v>
      </c>
      <c r="R62" s="11">
        <v>0.65</v>
      </c>
      <c r="S62" s="12">
        <f>$C$3*R62</f>
        <v>188.5</v>
      </c>
      <c r="T62" s="13">
        <v>4</v>
      </c>
      <c r="U62" s="13">
        <v>4</v>
      </c>
      <c r="V62" s="37">
        <f>(T62*U62)+(T63*U63)+(T64*U64)+(T65*U65)+(T66*U66)</f>
        <v>16</v>
      </c>
      <c r="W62" s="34">
        <f>AVERAGE(R62:R66)</f>
        <v>0.65</v>
      </c>
      <c r="X62" s="37"/>
      <c r="Y62" s="37" t="s">
        <v>45</v>
      </c>
      <c r="Z62" s="11">
        <v>0.65</v>
      </c>
      <c r="AA62" s="12">
        <f>$I$3*Z62</f>
        <v>201.5</v>
      </c>
      <c r="AB62" s="13">
        <v>4</v>
      </c>
      <c r="AC62" s="13">
        <v>4</v>
      </c>
      <c r="AD62" s="37">
        <f>(AB62*AC62)+(AB63*AC63)+(AB64*AC64)+(AB65*AC65)+(AB66*AC66)</f>
        <v>16</v>
      </c>
      <c r="AE62" s="34">
        <f>AVERAGE(Z62:Z66)</f>
        <v>0.65</v>
      </c>
      <c r="AF62" s="37"/>
    </row>
    <row r="63" spans="1:32" x14ac:dyDescent="0.25">
      <c r="A63" s="41"/>
      <c r="B63" s="13"/>
      <c r="C63" s="12">
        <f t="shared" si="32"/>
        <v>0</v>
      </c>
      <c r="D63" s="13"/>
      <c r="E63" s="13"/>
      <c r="F63" s="35"/>
      <c r="G63" s="35"/>
      <c r="H63" s="35"/>
      <c r="I63" s="35"/>
      <c r="J63" s="13"/>
      <c r="K63" s="12">
        <f t="shared" si="33"/>
        <v>0</v>
      </c>
      <c r="L63" s="13"/>
      <c r="M63" s="13"/>
      <c r="N63" s="35"/>
      <c r="O63" s="35"/>
      <c r="P63" s="35"/>
      <c r="Q63" s="35"/>
      <c r="R63" s="13"/>
      <c r="S63" s="12">
        <f t="shared" ref="S63:S66" si="34">$I$3*R63</f>
        <v>0</v>
      </c>
      <c r="T63" s="13"/>
      <c r="U63" s="13"/>
      <c r="V63" s="35"/>
      <c r="W63" s="35"/>
      <c r="X63" s="35"/>
      <c r="Y63" s="35"/>
      <c r="Z63" s="11"/>
      <c r="AA63" s="12">
        <f t="shared" ref="AA63:AA66" si="35">$C$3*Z63</f>
        <v>0</v>
      </c>
      <c r="AB63" s="13"/>
      <c r="AC63" s="13"/>
      <c r="AD63" s="35"/>
      <c r="AE63" s="35"/>
      <c r="AF63" s="35"/>
    </row>
    <row r="64" spans="1:32" x14ac:dyDescent="0.25">
      <c r="A64" s="41"/>
      <c r="B64" s="13"/>
      <c r="C64" s="12">
        <f t="shared" si="32"/>
        <v>0</v>
      </c>
      <c r="D64" s="13"/>
      <c r="E64" s="13"/>
      <c r="F64" s="35"/>
      <c r="G64" s="35"/>
      <c r="H64" s="35"/>
      <c r="I64" s="35"/>
      <c r="J64" s="13"/>
      <c r="K64" s="12">
        <f t="shared" si="33"/>
        <v>0</v>
      </c>
      <c r="L64" s="13"/>
      <c r="M64" s="13"/>
      <c r="N64" s="35"/>
      <c r="O64" s="35"/>
      <c r="P64" s="35"/>
      <c r="Q64" s="35"/>
      <c r="R64" s="13"/>
      <c r="S64" s="12">
        <f t="shared" si="34"/>
        <v>0</v>
      </c>
      <c r="T64" s="13"/>
      <c r="U64" s="13"/>
      <c r="V64" s="35"/>
      <c r="W64" s="35"/>
      <c r="X64" s="35"/>
      <c r="Y64" s="35"/>
      <c r="Z64" s="11"/>
      <c r="AA64" s="12">
        <f t="shared" si="35"/>
        <v>0</v>
      </c>
      <c r="AB64" s="13"/>
      <c r="AC64" s="13"/>
      <c r="AD64" s="35"/>
      <c r="AE64" s="35"/>
      <c r="AF64" s="35"/>
    </row>
    <row r="65" spans="1:32" x14ac:dyDescent="0.25">
      <c r="A65" s="41"/>
      <c r="B65" s="13"/>
      <c r="C65" s="12">
        <f t="shared" si="32"/>
        <v>0</v>
      </c>
      <c r="D65" s="13"/>
      <c r="E65" s="13"/>
      <c r="F65" s="35"/>
      <c r="G65" s="35"/>
      <c r="H65" s="35"/>
      <c r="I65" s="35"/>
      <c r="J65" s="13"/>
      <c r="K65" s="12">
        <f t="shared" si="33"/>
        <v>0</v>
      </c>
      <c r="L65" s="13"/>
      <c r="M65" s="13"/>
      <c r="N65" s="35"/>
      <c r="O65" s="35"/>
      <c r="P65" s="35"/>
      <c r="Q65" s="35"/>
      <c r="R65" s="13"/>
      <c r="S65" s="12">
        <f t="shared" si="34"/>
        <v>0</v>
      </c>
      <c r="T65" s="13"/>
      <c r="U65" s="13"/>
      <c r="V65" s="35"/>
      <c r="W65" s="35"/>
      <c r="X65" s="35"/>
      <c r="Y65" s="35"/>
      <c r="Z65" s="13"/>
      <c r="AA65" s="12">
        <f t="shared" si="35"/>
        <v>0</v>
      </c>
      <c r="AB65" s="13"/>
      <c r="AC65" s="13"/>
      <c r="AD65" s="35"/>
      <c r="AE65" s="35"/>
      <c r="AF65" s="35"/>
    </row>
    <row r="66" spans="1:32" x14ac:dyDescent="0.25">
      <c r="A66" s="42"/>
      <c r="B66" s="13"/>
      <c r="C66" s="12">
        <f t="shared" si="32"/>
        <v>0</v>
      </c>
      <c r="D66" s="13"/>
      <c r="E66" s="13"/>
      <c r="F66" s="36"/>
      <c r="G66" s="36"/>
      <c r="H66" s="36"/>
      <c r="I66" s="36"/>
      <c r="J66" s="13"/>
      <c r="K66" s="12">
        <f t="shared" si="33"/>
        <v>0</v>
      </c>
      <c r="L66" s="13"/>
      <c r="M66" s="13"/>
      <c r="N66" s="36"/>
      <c r="O66" s="36"/>
      <c r="P66" s="36"/>
      <c r="Q66" s="36"/>
      <c r="R66" s="13"/>
      <c r="S66" s="12">
        <f t="shared" si="34"/>
        <v>0</v>
      </c>
      <c r="T66" s="13"/>
      <c r="U66" s="13"/>
      <c r="V66" s="36"/>
      <c r="W66" s="36"/>
      <c r="X66" s="36"/>
      <c r="Y66" s="36"/>
      <c r="Z66" s="13"/>
      <c r="AA66" s="12">
        <f t="shared" si="35"/>
        <v>0</v>
      </c>
      <c r="AB66" s="13"/>
      <c r="AC66" s="13"/>
      <c r="AD66" s="36"/>
      <c r="AE66" s="36"/>
      <c r="AF66" s="36"/>
    </row>
    <row r="67" spans="1:32" ht="94.5" x14ac:dyDescent="0.25">
      <c r="A67" s="24" t="s">
        <v>60</v>
      </c>
      <c r="B67" s="17" t="s">
        <v>54</v>
      </c>
      <c r="C67" s="17"/>
      <c r="D67" s="17">
        <v>3</v>
      </c>
      <c r="E67" s="17" t="s">
        <v>42</v>
      </c>
      <c r="F67" s="17"/>
      <c r="G67" s="17"/>
      <c r="H67" s="17"/>
      <c r="I67" s="17" t="s">
        <v>61</v>
      </c>
      <c r="J67" s="17" t="s">
        <v>54</v>
      </c>
      <c r="K67" s="17"/>
      <c r="L67" s="17">
        <v>3</v>
      </c>
      <c r="M67" s="17" t="s">
        <v>42</v>
      </c>
      <c r="N67" s="17"/>
      <c r="O67" s="17"/>
      <c r="P67" s="17"/>
      <c r="Q67" s="17" t="s">
        <v>60</v>
      </c>
      <c r="R67" s="17" t="s">
        <v>54</v>
      </c>
      <c r="S67" s="17"/>
      <c r="T67" s="17">
        <v>3</v>
      </c>
      <c r="U67" s="17" t="s">
        <v>42</v>
      </c>
      <c r="V67" s="17"/>
      <c r="W67" s="17"/>
      <c r="X67" s="17"/>
      <c r="Y67" s="17" t="s">
        <v>61</v>
      </c>
      <c r="Z67" s="17" t="s">
        <v>54</v>
      </c>
      <c r="AA67" s="17"/>
      <c r="AB67" s="17">
        <v>3</v>
      </c>
      <c r="AC67" s="17" t="s">
        <v>42</v>
      </c>
      <c r="AD67" s="17"/>
      <c r="AE67" s="17"/>
      <c r="AF67" s="17"/>
    </row>
    <row r="68" spans="1:32" ht="78.75" x14ac:dyDescent="0.25">
      <c r="A68" s="25" t="s">
        <v>62</v>
      </c>
      <c r="B68" s="13" t="s">
        <v>47</v>
      </c>
      <c r="C68" s="13"/>
      <c r="D68" s="13">
        <v>3</v>
      </c>
      <c r="E68" s="13">
        <v>10</v>
      </c>
      <c r="F68" s="13"/>
      <c r="G68" s="13"/>
      <c r="H68" s="13"/>
      <c r="I68" s="13" t="s">
        <v>63</v>
      </c>
      <c r="J68" s="26" t="s">
        <v>54</v>
      </c>
      <c r="K68" s="13"/>
      <c r="L68" s="13">
        <v>3</v>
      </c>
      <c r="M68" s="13" t="s">
        <v>42</v>
      </c>
      <c r="N68" s="13"/>
      <c r="O68" s="13"/>
      <c r="P68" s="13"/>
      <c r="Q68" s="13" t="s">
        <v>62</v>
      </c>
      <c r="R68" s="13" t="s">
        <v>47</v>
      </c>
      <c r="S68" s="13"/>
      <c r="T68" s="13">
        <v>3</v>
      </c>
      <c r="U68" s="13">
        <v>10</v>
      </c>
      <c r="V68" s="13"/>
      <c r="W68" s="13"/>
      <c r="X68" s="13"/>
      <c r="Y68" s="13" t="s">
        <v>63</v>
      </c>
      <c r="Z68" s="26" t="s">
        <v>54</v>
      </c>
      <c r="AA68" s="13"/>
      <c r="AB68" s="13">
        <v>3</v>
      </c>
      <c r="AC68" s="13" t="s">
        <v>42</v>
      </c>
      <c r="AD68" s="13"/>
      <c r="AE68" s="13"/>
      <c r="AF68" s="13"/>
    </row>
    <row r="69" spans="1:32" ht="63" x14ac:dyDescent="0.25">
      <c r="A69" s="24" t="s">
        <v>58</v>
      </c>
      <c r="B69" s="17" t="s">
        <v>41</v>
      </c>
      <c r="C69" s="17"/>
      <c r="D69" s="17">
        <v>3</v>
      </c>
      <c r="E69" s="17">
        <v>10</v>
      </c>
      <c r="F69" s="17"/>
      <c r="G69" s="17"/>
      <c r="H69" s="17"/>
      <c r="I69" s="17" t="s">
        <v>64</v>
      </c>
      <c r="J69" s="17" t="s">
        <v>54</v>
      </c>
      <c r="K69" s="17"/>
      <c r="L69" s="17">
        <v>3</v>
      </c>
      <c r="M69" s="17" t="s">
        <v>42</v>
      </c>
      <c r="N69" s="17"/>
      <c r="O69" s="17"/>
      <c r="P69" s="17"/>
      <c r="Q69" s="17" t="s">
        <v>58</v>
      </c>
      <c r="R69" s="17" t="s">
        <v>41</v>
      </c>
      <c r="S69" s="17"/>
      <c r="T69" s="17">
        <v>3</v>
      </c>
      <c r="U69" s="17">
        <v>10</v>
      </c>
      <c r="V69" s="17"/>
      <c r="W69" s="17"/>
      <c r="X69" s="17"/>
      <c r="Y69" s="17" t="s">
        <v>64</v>
      </c>
      <c r="Z69" s="17" t="s">
        <v>54</v>
      </c>
      <c r="AA69" s="17"/>
      <c r="AB69" s="17">
        <v>3</v>
      </c>
      <c r="AC69" s="17" t="s">
        <v>42</v>
      </c>
      <c r="AD69" s="17"/>
      <c r="AE69" s="17"/>
      <c r="AF69" s="17"/>
    </row>
    <row r="70" spans="1:32" ht="13.5" x14ac:dyDescent="0.25">
      <c r="A70" s="33" t="s">
        <v>52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1:32" ht="13.5" x14ac:dyDescent="0.25">
      <c r="A71" s="33" t="s">
        <v>13</v>
      </c>
      <c r="B71" s="31"/>
      <c r="C71" s="31"/>
      <c r="D71" s="31"/>
      <c r="E71" s="31"/>
      <c r="F71" s="31"/>
      <c r="G71" s="31"/>
      <c r="H71" s="31"/>
      <c r="I71" s="33" t="s">
        <v>14</v>
      </c>
      <c r="J71" s="31"/>
      <c r="K71" s="31"/>
      <c r="L71" s="31"/>
      <c r="M71" s="31"/>
      <c r="N71" s="31"/>
      <c r="O71" s="31"/>
      <c r="P71" s="31"/>
      <c r="Q71" s="33" t="s">
        <v>15</v>
      </c>
      <c r="R71" s="31"/>
      <c r="S71" s="31"/>
      <c r="T71" s="31"/>
      <c r="U71" s="31"/>
      <c r="V71" s="31"/>
      <c r="W71" s="31"/>
      <c r="X71" s="31"/>
      <c r="Y71" s="33" t="s">
        <v>16</v>
      </c>
      <c r="Z71" s="31"/>
      <c r="AA71" s="31"/>
      <c r="AB71" s="31"/>
      <c r="AC71" s="31"/>
      <c r="AD71" s="31"/>
      <c r="AE71" s="31"/>
      <c r="AF71" s="31"/>
    </row>
    <row r="72" spans="1:32" ht="31.5" x14ac:dyDescent="0.25">
      <c r="A72" s="10" t="s">
        <v>17</v>
      </c>
      <c r="B72" s="10" t="s">
        <v>18</v>
      </c>
      <c r="C72" s="10" t="s">
        <v>19</v>
      </c>
      <c r="D72" s="10" t="s">
        <v>20</v>
      </c>
      <c r="E72" s="10" t="s">
        <v>21</v>
      </c>
      <c r="F72" s="10" t="s">
        <v>22</v>
      </c>
      <c r="G72" s="10" t="s">
        <v>23</v>
      </c>
      <c r="H72" s="10" t="s">
        <v>24</v>
      </c>
      <c r="I72" s="10" t="s">
        <v>17</v>
      </c>
      <c r="J72" s="10" t="s">
        <v>18</v>
      </c>
      <c r="K72" s="10" t="s">
        <v>19</v>
      </c>
      <c r="L72" s="10" t="s">
        <v>20</v>
      </c>
      <c r="M72" s="10" t="s">
        <v>21</v>
      </c>
      <c r="N72" s="10" t="s">
        <v>22</v>
      </c>
      <c r="O72" s="10" t="s">
        <v>23</v>
      </c>
      <c r="P72" s="10" t="s">
        <v>24</v>
      </c>
      <c r="Q72" s="10" t="s">
        <v>17</v>
      </c>
      <c r="R72" s="10" t="s">
        <v>18</v>
      </c>
      <c r="S72" s="10" t="s">
        <v>19</v>
      </c>
      <c r="T72" s="10" t="s">
        <v>20</v>
      </c>
      <c r="U72" s="10" t="s">
        <v>21</v>
      </c>
      <c r="V72" s="10" t="s">
        <v>22</v>
      </c>
      <c r="W72" s="10" t="s">
        <v>23</v>
      </c>
      <c r="X72" s="10" t="s">
        <v>24</v>
      </c>
      <c r="Y72" s="10" t="s">
        <v>17</v>
      </c>
      <c r="Z72" s="10" t="s">
        <v>18</v>
      </c>
      <c r="AA72" s="10" t="s">
        <v>19</v>
      </c>
      <c r="AB72" s="10" t="s">
        <v>20</v>
      </c>
      <c r="AC72" s="10" t="s">
        <v>21</v>
      </c>
      <c r="AD72" s="10" t="s">
        <v>22</v>
      </c>
      <c r="AE72" s="10" t="s">
        <v>23</v>
      </c>
      <c r="AF72" s="10" t="s">
        <v>24</v>
      </c>
    </row>
    <row r="73" spans="1:32" x14ac:dyDescent="0.25">
      <c r="A73" s="40" t="s">
        <v>25</v>
      </c>
      <c r="B73" s="11">
        <v>0.8</v>
      </c>
      <c r="C73" s="12">
        <f t="shared" ref="C73:C77" si="36">$C$3*B73</f>
        <v>232</v>
      </c>
      <c r="D73" s="13">
        <v>2</v>
      </c>
      <c r="E73" s="13">
        <v>4</v>
      </c>
      <c r="F73" s="37">
        <f>(D73*E73)+(D74*E74)+(D75*E75)+(D76*E76)+(D77*E77)</f>
        <v>18</v>
      </c>
      <c r="G73" s="34">
        <f>AVERAGE(B73:B77)</f>
        <v>0.85</v>
      </c>
      <c r="H73" s="37"/>
      <c r="I73" s="37" t="s">
        <v>27</v>
      </c>
      <c r="J73" s="11">
        <v>0.75</v>
      </c>
      <c r="K73" s="12">
        <f>$F$3*J73</f>
        <v>157.5</v>
      </c>
      <c r="L73" s="13">
        <v>4</v>
      </c>
      <c r="M73" s="13">
        <v>4</v>
      </c>
      <c r="N73" s="37">
        <f>(L73*M73)+(L74*M74)+(L75*M75)+(L76*M76)+(L77*M77)</f>
        <v>16</v>
      </c>
      <c r="O73" s="34">
        <f>AVERAGE(J73:J77)</f>
        <v>0.75</v>
      </c>
      <c r="P73" s="37"/>
      <c r="Q73" s="37" t="s">
        <v>25</v>
      </c>
      <c r="R73" s="11">
        <v>0.7</v>
      </c>
      <c r="S73" s="12">
        <f t="shared" ref="S73:S77" si="37">$C$3*R73</f>
        <v>203</v>
      </c>
      <c r="T73" s="13">
        <v>2</v>
      </c>
      <c r="U73" s="13">
        <v>5</v>
      </c>
      <c r="V73" s="37">
        <f>(T73*U73)+(T74*U74)+(T75*U75)+(T76*U76)+(T77*U77)</f>
        <v>24</v>
      </c>
      <c r="W73" s="34">
        <f>AVERAGE(R73:R77)</f>
        <v>0.75</v>
      </c>
      <c r="X73" s="37"/>
      <c r="Y73" s="37" t="s">
        <v>28</v>
      </c>
      <c r="Z73" s="11">
        <v>0.7</v>
      </c>
      <c r="AA73" s="12">
        <f t="shared" ref="AA73:AA77" si="38">$I$3*Z73</f>
        <v>217</v>
      </c>
      <c r="AB73" s="13">
        <v>1</v>
      </c>
      <c r="AC73" s="13">
        <v>3</v>
      </c>
      <c r="AD73" s="37">
        <f>(AB73*AC73)+(AB74*AC74)+(AB75*AC75)+(AB76*AC76)+(AB77*AC77)</f>
        <v>9</v>
      </c>
      <c r="AE73" s="34">
        <f>AVERAGE(Z73:Z77)</f>
        <v>0.79999999999999993</v>
      </c>
      <c r="AF73" s="37"/>
    </row>
    <row r="74" spans="1:32" x14ac:dyDescent="0.25">
      <c r="A74" s="41"/>
      <c r="B74" s="11">
        <v>0.85</v>
      </c>
      <c r="C74" s="12">
        <f t="shared" si="36"/>
        <v>246.5</v>
      </c>
      <c r="D74" s="13">
        <v>2</v>
      </c>
      <c r="E74" s="13">
        <v>3</v>
      </c>
      <c r="F74" s="35"/>
      <c r="G74" s="35"/>
      <c r="H74" s="35"/>
      <c r="I74" s="35"/>
      <c r="J74" s="11"/>
      <c r="K74" s="12">
        <f t="shared" ref="K74:K77" si="39">$C$3*J74</f>
        <v>0</v>
      </c>
      <c r="L74" s="13"/>
      <c r="M74" s="13"/>
      <c r="N74" s="35"/>
      <c r="O74" s="35"/>
      <c r="P74" s="35"/>
      <c r="Q74" s="35"/>
      <c r="R74" s="11">
        <v>0.75</v>
      </c>
      <c r="S74" s="12">
        <f t="shared" si="37"/>
        <v>217.5</v>
      </c>
      <c r="T74" s="13">
        <v>2</v>
      </c>
      <c r="U74" s="13">
        <v>4</v>
      </c>
      <c r="V74" s="35"/>
      <c r="W74" s="35"/>
      <c r="X74" s="35"/>
      <c r="Y74" s="35"/>
      <c r="Z74" s="11">
        <v>0.8</v>
      </c>
      <c r="AA74" s="12">
        <f t="shared" si="38"/>
        <v>248</v>
      </c>
      <c r="AB74" s="13">
        <v>1</v>
      </c>
      <c r="AC74" s="13">
        <v>3</v>
      </c>
      <c r="AD74" s="35"/>
      <c r="AE74" s="35"/>
      <c r="AF74" s="35"/>
    </row>
    <row r="75" spans="1:32" x14ac:dyDescent="0.25">
      <c r="A75" s="41"/>
      <c r="B75" s="11">
        <v>0.9</v>
      </c>
      <c r="C75" s="12">
        <f t="shared" si="36"/>
        <v>261</v>
      </c>
      <c r="D75" s="13">
        <v>2</v>
      </c>
      <c r="E75" s="13">
        <v>2</v>
      </c>
      <c r="F75" s="35"/>
      <c r="G75" s="35"/>
      <c r="H75" s="35"/>
      <c r="I75" s="35"/>
      <c r="J75" s="11"/>
      <c r="K75" s="12">
        <f t="shared" si="39"/>
        <v>0</v>
      </c>
      <c r="L75" s="13"/>
      <c r="M75" s="13"/>
      <c r="N75" s="35"/>
      <c r="O75" s="35"/>
      <c r="P75" s="35"/>
      <c r="Q75" s="35"/>
      <c r="R75" s="11">
        <v>0.8</v>
      </c>
      <c r="S75" s="12">
        <f t="shared" si="37"/>
        <v>232</v>
      </c>
      <c r="T75" s="13">
        <v>2</v>
      </c>
      <c r="U75" s="13">
        <v>3</v>
      </c>
      <c r="V75" s="35"/>
      <c r="W75" s="35"/>
      <c r="X75" s="35"/>
      <c r="Y75" s="35"/>
      <c r="Z75" s="11">
        <v>0.9</v>
      </c>
      <c r="AA75" s="12">
        <f t="shared" si="38"/>
        <v>279</v>
      </c>
      <c r="AB75" s="13">
        <v>1</v>
      </c>
      <c r="AC75" s="13">
        <v>3</v>
      </c>
      <c r="AD75" s="35"/>
      <c r="AE75" s="35"/>
      <c r="AF75" s="35"/>
    </row>
    <row r="76" spans="1:32" x14ac:dyDescent="0.25">
      <c r="A76" s="41"/>
      <c r="B76" s="13"/>
      <c r="C76" s="12">
        <f t="shared" si="36"/>
        <v>0</v>
      </c>
      <c r="D76" s="13"/>
      <c r="E76" s="13"/>
      <c r="F76" s="35"/>
      <c r="G76" s="35"/>
      <c r="H76" s="35"/>
      <c r="I76" s="35"/>
      <c r="J76" s="13"/>
      <c r="K76" s="12">
        <f t="shared" si="39"/>
        <v>0</v>
      </c>
      <c r="L76" s="13"/>
      <c r="M76" s="13"/>
      <c r="N76" s="35"/>
      <c r="O76" s="35"/>
      <c r="P76" s="35"/>
      <c r="Q76" s="35"/>
      <c r="R76" s="13"/>
      <c r="S76" s="12">
        <f t="shared" si="37"/>
        <v>0</v>
      </c>
      <c r="T76" s="13"/>
      <c r="U76" s="13"/>
      <c r="V76" s="35"/>
      <c r="W76" s="35"/>
      <c r="X76" s="35"/>
      <c r="Y76" s="35"/>
      <c r="Z76" s="13"/>
      <c r="AA76" s="12">
        <f t="shared" si="38"/>
        <v>0</v>
      </c>
      <c r="AB76" s="13"/>
      <c r="AC76" s="13"/>
      <c r="AD76" s="35"/>
      <c r="AE76" s="35"/>
      <c r="AF76" s="35"/>
    </row>
    <row r="77" spans="1:32" x14ac:dyDescent="0.25">
      <c r="A77" s="42"/>
      <c r="B77" s="13"/>
      <c r="C77" s="12">
        <f t="shared" si="36"/>
        <v>0</v>
      </c>
      <c r="D77" s="13"/>
      <c r="E77" s="13"/>
      <c r="F77" s="36"/>
      <c r="G77" s="36"/>
      <c r="H77" s="36"/>
      <c r="I77" s="36"/>
      <c r="J77" s="13"/>
      <c r="K77" s="12">
        <f t="shared" si="39"/>
        <v>0</v>
      </c>
      <c r="L77" s="13"/>
      <c r="M77" s="13"/>
      <c r="N77" s="36"/>
      <c r="O77" s="36"/>
      <c r="P77" s="36"/>
      <c r="Q77" s="36"/>
      <c r="R77" s="13"/>
      <c r="S77" s="12">
        <f t="shared" si="37"/>
        <v>0</v>
      </c>
      <c r="T77" s="13"/>
      <c r="U77" s="13"/>
      <c r="V77" s="36"/>
      <c r="W77" s="36"/>
      <c r="X77" s="36"/>
      <c r="Y77" s="36"/>
      <c r="Z77" s="13"/>
      <c r="AA77" s="12">
        <f t="shared" si="38"/>
        <v>0</v>
      </c>
      <c r="AB77" s="13"/>
      <c r="AC77" s="13"/>
      <c r="AD77" s="36"/>
      <c r="AE77" s="36"/>
      <c r="AF77" s="36"/>
    </row>
    <row r="78" spans="1:32" x14ac:dyDescent="0.25">
      <c r="A78" s="43" t="s">
        <v>31</v>
      </c>
      <c r="B78" s="15">
        <v>0.75</v>
      </c>
      <c r="C78" s="16">
        <f t="shared" ref="C78:C82" si="40">$F$3*B78</f>
        <v>157.5</v>
      </c>
      <c r="D78" s="17">
        <v>2</v>
      </c>
      <c r="E78" s="17">
        <v>4</v>
      </c>
      <c r="F78" s="38">
        <f>(D78*E78)+(D79*E79)+(D80*E80)+(D81*E81)+(D82*E82)</f>
        <v>18</v>
      </c>
      <c r="G78" s="39">
        <f>AVERAGE(B78:B82)</f>
        <v>0.85</v>
      </c>
      <c r="H78" s="38"/>
      <c r="I78" s="38" t="s">
        <v>28</v>
      </c>
      <c r="J78" s="15">
        <v>0.8</v>
      </c>
      <c r="K78" s="16">
        <f>$I$3*J78</f>
        <v>248</v>
      </c>
      <c r="L78" s="17">
        <v>3</v>
      </c>
      <c r="M78" s="17">
        <v>3</v>
      </c>
      <c r="N78" s="38">
        <f>(L78*M78)+(L79*M79)+(L80*M80)+(L81*M81)+(L82*M82)</f>
        <v>9</v>
      </c>
      <c r="O78" s="39">
        <f>AVERAGE(J78:J82)</f>
        <v>0.8</v>
      </c>
      <c r="P78" s="38"/>
      <c r="Q78" s="38" t="s">
        <v>31</v>
      </c>
      <c r="R78" s="15">
        <v>0.7</v>
      </c>
      <c r="S78" s="16">
        <f t="shared" ref="S78:S82" si="41">$F$3*R78</f>
        <v>147</v>
      </c>
      <c r="T78" s="17">
        <v>2</v>
      </c>
      <c r="U78" s="17">
        <v>5</v>
      </c>
      <c r="V78" s="38">
        <f>(T78*U78)+(T79*U79)+(T80*U80)+(T81*U81)+(T82*U82)</f>
        <v>24</v>
      </c>
      <c r="W78" s="39">
        <f>AVERAGE(R78:R82)</f>
        <v>0.75</v>
      </c>
      <c r="X78" s="38"/>
      <c r="Y78" s="38" t="s">
        <v>35</v>
      </c>
      <c r="Z78" s="20">
        <v>0.8</v>
      </c>
      <c r="AA78" s="22">
        <f>($F$3*Z78)*0.9</f>
        <v>151.20000000000002</v>
      </c>
      <c r="AB78" s="23">
        <v>4</v>
      </c>
      <c r="AC78" s="23">
        <v>4</v>
      </c>
      <c r="AD78" s="38">
        <f>(AB78*AC78)+(AB79*AC79)+(AB80*AC80)+(AB81*AC81)+(AB82*AC82)</f>
        <v>16</v>
      </c>
      <c r="AE78" s="39">
        <f>AVERAGE(Z78:Z82)</f>
        <v>0.8</v>
      </c>
      <c r="AF78" s="38"/>
    </row>
    <row r="79" spans="1:32" x14ac:dyDescent="0.25">
      <c r="A79" s="41"/>
      <c r="B79" s="15">
        <v>0.85</v>
      </c>
      <c r="C79" s="16">
        <f t="shared" si="40"/>
        <v>178.5</v>
      </c>
      <c r="D79" s="17">
        <v>2</v>
      </c>
      <c r="E79" s="17">
        <v>3</v>
      </c>
      <c r="F79" s="35"/>
      <c r="G79" s="35"/>
      <c r="H79" s="35"/>
      <c r="I79" s="35"/>
      <c r="J79" s="15"/>
      <c r="K79" s="16">
        <f t="shared" ref="K79:K82" si="42">$F$3*J79</f>
        <v>0</v>
      </c>
      <c r="L79" s="17"/>
      <c r="M79" s="17"/>
      <c r="N79" s="35"/>
      <c r="O79" s="35"/>
      <c r="P79" s="35"/>
      <c r="Q79" s="35"/>
      <c r="R79" s="15">
        <v>0.75</v>
      </c>
      <c r="S79" s="16">
        <f t="shared" si="41"/>
        <v>157.5</v>
      </c>
      <c r="T79" s="17">
        <v>2</v>
      </c>
      <c r="U79" s="17">
        <v>4</v>
      </c>
      <c r="V79" s="35"/>
      <c r="W79" s="35"/>
      <c r="X79" s="35"/>
      <c r="Y79" s="35"/>
      <c r="Z79" s="15"/>
      <c r="AA79" s="16">
        <f t="shared" ref="AA79:AA82" si="43">$F$3*Z79</f>
        <v>0</v>
      </c>
      <c r="AB79" s="17"/>
      <c r="AC79" s="17"/>
      <c r="AD79" s="35"/>
      <c r="AE79" s="35"/>
      <c r="AF79" s="35"/>
    </row>
    <row r="80" spans="1:32" x14ac:dyDescent="0.25">
      <c r="A80" s="41"/>
      <c r="B80" s="15">
        <v>0.95</v>
      </c>
      <c r="C80" s="16">
        <f t="shared" si="40"/>
        <v>199.5</v>
      </c>
      <c r="D80" s="17">
        <v>2</v>
      </c>
      <c r="E80" s="17">
        <v>2</v>
      </c>
      <c r="F80" s="35"/>
      <c r="G80" s="35"/>
      <c r="H80" s="35"/>
      <c r="I80" s="35"/>
      <c r="J80" s="15"/>
      <c r="K80" s="16">
        <f t="shared" si="42"/>
        <v>0</v>
      </c>
      <c r="L80" s="17"/>
      <c r="M80" s="17"/>
      <c r="N80" s="35"/>
      <c r="O80" s="35"/>
      <c r="P80" s="35"/>
      <c r="Q80" s="35"/>
      <c r="R80" s="15">
        <v>0.8</v>
      </c>
      <c r="S80" s="16">
        <f t="shared" si="41"/>
        <v>168</v>
      </c>
      <c r="T80" s="17">
        <v>2</v>
      </c>
      <c r="U80" s="17">
        <v>3</v>
      </c>
      <c r="V80" s="35"/>
      <c r="W80" s="35"/>
      <c r="X80" s="35"/>
      <c r="Y80" s="35"/>
      <c r="Z80" s="15"/>
      <c r="AA80" s="16">
        <f t="shared" si="43"/>
        <v>0</v>
      </c>
      <c r="AB80" s="17"/>
      <c r="AC80" s="17"/>
      <c r="AD80" s="35"/>
      <c r="AE80" s="35"/>
      <c r="AF80" s="35"/>
    </row>
    <row r="81" spans="1:32" x14ac:dyDescent="0.25">
      <c r="A81" s="41"/>
      <c r="B81" s="17"/>
      <c r="C81" s="16">
        <f t="shared" si="40"/>
        <v>0</v>
      </c>
      <c r="D81" s="17"/>
      <c r="E81" s="17"/>
      <c r="F81" s="35"/>
      <c r="G81" s="35"/>
      <c r="H81" s="35"/>
      <c r="I81" s="35"/>
      <c r="J81" s="17"/>
      <c r="K81" s="16">
        <f t="shared" si="42"/>
        <v>0</v>
      </c>
      <c r="L81" s="17"/>
      <c r="M81" s="17"/>
      <c r="N81" s="35"/>
      <c r="O81" s="35"/>
      <c r="P81" s="35"/>
      <c r="Q81" s="35"/>
      <c r="R81" s="17"/>
      <c r="S81" s="16">
        <f t="shared" si="41"/>
        <v>0</v>
      </c>
      <c r="T81" s="17"/>
      <c r="U81" s="17"/>
      <c r="V81" s="35"/>
      <c r="W81" s="35"/>
      <c r="X81" s="35"/>
      <c r="Y81" s="35"/>
      <c r="Z81" s="17"/>
      <c r="AA81" s="16">
        <f t="shared" si="43"/>
        <v>0</v>
      </c>
      <c r="AB81" s="17"/>
      <c r="AC81" s="17"/>
      <c r="AD81" s="35"/>
      <c r="AE81" s="35"/>
      <c r="AF81" s="35"/>
    </row>
    <row r="82" spans="1:32" x14ac:dyDescent="0.25">
      <c r="A82" s="42"/>
      <c r="B82" s="17"/>
      <c r="C82" s="16">
        <f t="shared" si="40"/>
        <v>0</v>
      </c>
      <c r="D82" s="17"/>
      <c r="E82" s="17"/>
      <c r="F82" s="36"/>
      <c r="G82" s="36"/>
      <c r="H82" s="36"/>
      <c r="I82" s="36"/>
      <c r="J82" s="17"/>
      <c r="K82" s="16">
        <f t="shared" si="42"/>
        <v>0</v>
      </c>
      <c r="L82" s="17"/>
      <c r="M82" s="17"/>
      <c r="N82" s="36"/>
      <c r="O82" s="36"/>
      <c r="P82" s="36"/>
      <c r="Q82" s="36"/>
      <c r="R82" s="17"/>
      <c r="S82" s="16">
        <f t="shared" si="41"/>
        <v>0</v>
      </c>
      <c r="T82" s="17"/>
      <c r="U82" s="17"/>
      <c r="V82" s="36"/>
      <c r="W82" s="36"/>
      <c r="X82" s="36"/>
      <c r="Y82" s="36"/>
      <c r="Z82" s="17"/>
      <c r="AA82" s="16">
        <f t="shared" si="43"/>
        <v>0</v>
      </c>
      <c r="AB82" s="17"/>
      <c r="AC82" s="17"/>
      <c r="AD82" s="36"/>
      <c r="AE82" s="36"/>
      <c r="AF82" s="36"/>
    </row>
    <row r="83" spans="1:32" x14ac:dyDescent="0.25">
      <c r="A83" s="40" t="s">
        <v>38</v>
      </c>
      <c r="B83" s="11">
        <v>0.75</v>
      </c>
      <c r="C83" s="12">
        <f t="shared" ref="C83:C87" si="44">$I$3*B83</f>
        <v>232.5</v>
      </c>
      <c r="D83" s="13">
        <v>3</v>
      </c>
      <c r="E83" s="13">
        <v>2</v>
      </c>
      <c r="F83" s="37">
        <f>(D83*E83)+(D84*E84)+(D85*E85)+(D86*E86)+(D87*E87)</f>
        <v>6</v>
      </c>
      <c r="G83" s="34">
        <f>AVERAGE(B83:B87)</f>
        <v>0.75</v>
      </c>
      <c r="H83" s="37"/>
      <c r="I83" s="37" t="s">
        <v>35</v>
      </c>
      <c r="J83" s="11">
        <v>0.85</v>
      </c>
      <c r="K83" s="12">
        <f t="shared" ref="K83:K87" si="45">($F$3*J83)*0.9</f>
        <v>160.65</v>
      </c>
      <c r="L83" s="13">
        <v>4</v>
      </c>
      <c r="M83" s="13">
        <v>4</v>
      </c>
      <c r="N83" s="37">
        <f>(L83*M83)+(L84*M84)+(L85*M85)+(L86*M86)+(L87*M87)</f>
        <v>16</v>
      </c>
      <c r="O83" s="34">
        <f>AVERAGE(J83:J87)</f>
        <v>0.85</v>
      </c>
      <c r="P83" s="37"/>
      <c r="Q83" s="37" t="s">
        <v>40</v>
      </c>
      <c r="R83" s="11">
        <v>0.75</v>
      </c>
      <c r="S83" s="12">
        <f>$C$3*R83</f>
        <v>217.5</v>
      </c>
      <c r="T83" s="13">
        <v>3</v>
      </c>
      <c r="U83" s="13">
        <v>2</v>
      </c>
      <c r="V83" s="37">
        <f>(T83*U83)+(T84*U84)+(T85*U85)+(T86*U86)+(T87*U87)</f>
        <v>6</v>
      </c>
      <c r="W83" s="34">
        <f>AVERAGE(R83:R87)</f>
        <v>0.75</v>
      </c>
      <c r="X83" s="37"/>
      <c r="Y83" s="37" t="s">
        <v>45</v>
      </c>
      <c r="Z83" s="11">
        <v>0.75</v>
      </c>
      <c r="AA83" s="12">
        <f>$I$3*Z83</f>
        <v>232.5</v>
      </c>
      <c r="AB83" s="13">
        <v>3</v>
      </c>
      <c r="AC83" s="13">
        <v>2</v>
      </c>
      <c r="AD83" s="37">
        <f>(AB83*AC83)+(AB84*AC84)+(AB85*AC85)+(AB86*AC86)+(AB87*AC87)</f>
        <v>6</v>
      </c>
      <c r="AE83" s="34">
        <f>AVERAGE(Z83:Z87)</f>
        <v>0.75</v>
      </c>
      <c r="AF83" s="37"/>
    </row>
    <row r="84" spans="1:32" x14ac:dyDescent="0.25">
      <c r="A84" s="41"/>
      <c r="B84" s="13"/>
      <c r="C84" s="12">
        <f t="shared" si="44"/>
        <v>0</v>
      </c>
      <c r="D84" s="13"/>
      <c r="E84" s="13"/>
      <c r="F84" s="35"/>
      <c r="G84" s="35"/>
      <c r="H84" s="35"/>
      <c r="I84" s="35"/>
      <c r="J84" s="13"/>
      <c r="K84" s="12">
        <f t="shared" si="45"/>
        <v>0</v>
      </c>
      <c r="L84" s="13"/>
      <c r="M84" s="13"/>
      <c r="N84" s="35"/>
      <c r="O84" s="35"/>
      <c r="P84" s="35"/>
      <c r="Q84" s="35"/>
      <c r="R84" s="13"/>
      <c r="S84" s="12">
        <f t="shared" ref="S84:S87" si="46">$I$3*R84</f>
        <v>0</v>
      </c>
      <c r="T84" s="13"/>
      <c r="U84" s="13"/>
      <c r="V84" s="35"/>
      <c r="W84" s="35"/>
      <c r="X84" s="35"/>
      <c r="Y84" s="35"/>
      <c r="Z84" s="11"/>
      <c r="AA84" s="12">
        <f t="shared" ref="AA84:AA87" si="47">$C$3*Z84</f>
        <v>0</v>
      </c>
      <c r="AB84" s="13"/>
      <c r="AC84" s="13"/>
      <c r="AD84" s="35"/>
      <c r="AE84" s="35"/>
      <c r="AF84" s="35"/>
    </row>
    <row r="85" spans="1:32" x14ac:dyDescent="0.25">
      <c r="A85" s="41"/>
      <c r="B85" s="13"/>
      <c r="C85" s="12">
        <f t="shared" si="44"/>
        <v>0</v>
      </c>
      <c r="D85" s="13"/>
      <c r="E85" s="13"/>
      <c r="F85" s="35"/>
      <c r="G85" s="35"/>
      <c r="H85" s="35"/>
      <c r="I85" s="35"/>
      <c r="J85" s="13"/>
      <c r="K85" s="12">
        <f t="shared" si="45"/>
        <v>0</v>
      </c>
      <c r="L85" s="13"/>
      <c r="M85" s="13"/>
      <c r="N85" s="35"/>
      <c r="O85" s="35"/>
      <c r="P85" s="35"/>
      <c r="Q85" s="35"/>
      <c r="R85" s="13"/>
      <c r="S85" s="12">
        <f t="shared" si="46"/>
        <v>0</v>
      </c>
      <c r="T85" s="13"/>
      <c r="U85" s="13"/>
      <c r="V85" s="35"/>
      <c r="W85" s="35"/>
      <c r="X85" s="35"/>
      <c r="Y85" s="35"/>
      <c r="Z85" s="11"/>
      <c r="AA85" s="12">
        <f t="shared" si="47"/>
        <v>0</v>
      </c>
      <c r="AB85" s="13"/>
      <c r="AC85" s="13"/>
      <c r="AD85" s="35"/>
      <c r="AE85" s="35"/>
      <c r="AF85" s="35"/>
    </row>
    <row r="86" spans="1:32" x14ac:dyDescent="0.25">
      <c r="A86" s="41"/>
      <c r="B86" s="13"/>
      <c r="C86" s="12">
        <f t="shared" si="44"/>
        <v>0</v>
      </c>
      <c r="D86" s="13"/>
      <c r="E86" s="13"/>
      <c r="F86" s="35"/>
      <c r="G86" s="35"/>
      <c r="H86" s="35"/>
      <c r="I86" s="35"/>
      <c r="J86" s="13"/>
      <c r="K86" s="12">
        <f t="shared" si="45"/>
        <v>0</v>
      </c>
      <c r="L86" s="13"/>
      <c r="M86" s="13"/>
      <c r="N86" s="35"/>
      <c r="O86" s="35"/>
      <c r="P86" s="35"/>
      <c r="Q86" s="35"/>
      <c r="R86" s="13"/>
      <c r="S86" s="12">
        <f t="shared" si="46"/>
        <v>0</v>
      </c>
      <c r="T86" s="13"/>
      <c r="U86" s="13"/>
      <c r="V86" s="35"/>
      <c r="W86" s="35"/>
      <c r="X86" s="35"/>
      <c r="Y86" s="35"/>
      <c r="Z86" s="13"/>
      <c r="AA86" s="12">
        <f t="shared" si="47"/>
        <v>0</v>
      </c>
      <c r="AB86" s="13"/>
      <c r="AC86" s="13"/>
      <c r="AD86" s="35"/>
      <c r="AE86" s="35"/>
      <c r="AF86" s="35"/>
    </row>
    <row r="87" spans="1:32" x14ac:dyDescent="0.25">
      <c r="A87" s="42"/>
      <c r="B87" s="13"/>
      <c r="C87" s="12">
        <f t="shared" si="44"/>
        <v>0</v>
      </c>
      <c r="D87" s="13"/>
      <c r="E87" s="13"/>
      <c r="F87" s="36"/>
      <c r="G87" s="36"/>
      <c r="H87" s="36"/>
      <c r="I87" s="36"/>
      <c r="J87" s="13"/>
      <c r="K87" s="12">
        <f t="shared" si="45"/>
        <v>0</v>
      </c>
      <c r="L87" s="13"/>
      <c r="M87" s="13"/>
      <c r="N87" s="36"/>
      <c r="O87" s="36"/>
      <c r="P87" s="36"/>
      <c r="Q87" s="36"/>
      <c r="R87" s="13"/>
      <c r="S87" s="12">
        <f t="shared" si="46"/>
        <v>0</v>
      </c>
      <c r="T87" s="13"/>
      <c r="U87" s="13"/>
      <c r="V87" s="36"/>
      <c r="W87" s="36"/>
      <c r="X87" s="36"/>
      <c r="Y87" s="36"/>
      <c r="Z87" s="13"/>
      <c r="AA87" s="12">
        <f t="shared" si="47"/>
        <v>0</v>
      </c>
      <c r="AB87" s="13"/>
      <c r="AC87" s="13"/>
      <c r="AD87" s="36"/>
      <c r="AE87" s="36"/>
      <c r="AF87" s="36"/>
    </row>
    <row r="88" spans="1:32" ht="94.5" x14ac:dyDescent="0.25">
      <c r="A88" s="24" t="s">
        <v>60</v>
      </c>
      <c r="B88" s="17" t="s">
        <v>54</v>
      </c>
      <c r="C88" s="17"/>
      <c r="D88" s="17">
        <v>4</v>
      </c>
      <c r="E88" s="17" t="s">
        <v>71</v>
      </c>
      <c r="F88" s="17"/>
      <c r="G88" s="17"/>
      <c r="H88" s="17"/>
      <c r="I88" s="17" t="s">
        <v>61</v>
      </c>
      <c r="J88" s="17" t="s">
        <v>54</v>
      </c>
      <c r="K88" s="17"/>
      <c r="L88" s="17">
        <v>4</v>
      </c>
      <c r="M88" s="17" t="s">
        <v>71</v>
      </c>
      <c r="N88" s="17"/>
      <c r="O88" s="17"/>
      <c r="P88" s="17"/>
      <c r="Q88" s="17" t="s">
        <v>60</v>
      </c>
      <c r="R88" s="17" t="s">
        <v>54</v>
      </c>
      <c r="S88" s="17"/>
      <c r="T88" s="17">
        <v>4</v>
      </c>
      <c r="U88" s="17" t="s">
        <v>71</v>
      </c>
      <c r="V88" s="17"/>
      <c r="W88" s="17"/>
      <c r="X88" s="17"/>
      <c r="Y88" s="17" t="s">
        <v>61</v>
      </c>
      <c r="Z88" s="17" t="s">
        <v>54</v>
      </c>
      <c r="AA88" s="17"/>
      <c r="AB88" s="17">
        <v>4</v>
      </c>
      <c r="AC88" s="17" t="s">
        <v>71</v>
      </c>
      <c r="AD88" s="17"/>
      <c r="AE88" s="17"/>
      <c r="AF88" s="17"/>
    </row>
    <row r="89" spans="1:32" ht="78.75" x14ac:dyDescent="0.25">
      <c r="A89" s="25" t="s">
        <v>62</v>
      </c>
      <c r="B89" s="13" t="s">
        <v>47</v>
      </c>
      <c r="C89" s="13"/>
      <c r="D89" s="13">
        <v>4</v>
      </c>
      <c r="E89" s="13">
        <v>8</v>
      </c>
      <c r="F89" s="13"/>
      <c r="G89" s="13"/>
      <c r="H89" s="13"/>
      <c r="I89" s="13" t="s">
        <v>63</v>
      </c>
      <c r="J89" s="26" t="s">
        <v>54</v>
      </c>
      <c r="K89" s="13"/>
      <c r="L89" s="13">
        <v>4</v>
      </c>
      <c r="M89" s="13" t="s">
        <v>71</v>
      </c>
      <c r="N89" s="13"/>
      <c r="O89" s="13"/>
      <c r="P89" s="13"/>
      <c r="Q89" s="13" t="s">
        <v>62</v>
      </c>
      <c r="R89" s="13" t="s">
        <v>47</v>
      </c>
      <c r="S89" s="13"/>
      <c r="T89" s="13">
        <v>4</v>
      </c>
      <c r="U89" s="13">
        <v>8</v>
      </c>
      <c r="V89" s="13"/>
      <c r="W89" s="13"/>
      <c r="X89" s="13"/>
      <c r="Y89" s="13" t="s">
        <v>63</v>
      </c>
      <c r="Z89" s="26" t="s">
        <v>54</v>
      </c>
      <c r="AA89" s="13"/>
      <c r="AB89" s="13">
        <v>4</v>
      </c>
      <c r="AC89" s="13" t="s">
        <v>71</v>
      </c>
      <c r="AD89" s="13"/>
      <c r="AE89" s="13"/>
      <c r="AF89" s="13"/>
    </row>
    <row r="90" spans="1:32" ht="63" x14ac:dyDescent="0.25">
      <c r="A90" s="24" t="s">
        <v>58</v>
      </c>
      <c r="B90" s="17" t="s">
        <v>41</v>
      </c>
      <c r="C90" s="17"/>
      <c r="D90" s="17">
        <v>4</v>
      </c>
      <c r="E90" s="17">
        <v>6</v>
      </c>
      <c r="F90" s="17"/>
      <c r="G90" s="17"/>
      <c r="H90" s="17"/>
      <c r="I90" s="17" t="s">
        <v>64</v>
      </c>
      <c r="J90" s="17" t="s">
        <v>54</v>
      </c>
      <c r="K90" s="17"/>
      <c r="L90" s="17">
        <v>4</v>
      </c>
      <c r="M90" s="17" t="s">
        <v>71</v>
      </c>
      <c r="N90" s="17"/>
      <c r="O90" s="17"/>
      <c r="P90" s="17"/>
      <c r="Q90" s="17" t="s">
        <v>58</v>
      </c>
      <c r="R90" s="17" t="s">
        <v>41</v>
      </c>
      <c r="S90" s="17"/>
      <c r="T90" s="17">
        <v>4</v>
      </c>
      <c r="U90" s="17">
        <v>6</v>
      </c>
      <c r="V90" s="17"/>
      <c r="W90" s="17"/>
      <c r="X90" s="17"/>
      <c r="Y90" s="17" t="s">
        <v>64</v>
      </c>
      <c r="Z90" s="17" t="s">
        <v>54</v>
      </c>
      <c r="AA90" s="17"/>
      <c r="AB90" s="17">
        <v>4</v>
      </c>
      <c r="AC90" s="17" t="s">
        <v>71</v>
      </c>
      <c r="AD90" s="17"/>
      <c r="AE90" s="17"/>
      <c r="AF90" s="17"/>
    </row>
    <row r="91" spans="1:32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2.7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2.7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spans="1:32" ht="12.7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spans="1:32" ht="12.7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spans="1:32" ht="12.75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spans="1:32" ht="12.75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</sheetData>
  <mergeCells count="216">
    <mergeCell ref="N78:N82"/>
    <mergeCell ref="N83:N87"/>
    <mergeCell ref="O83:O87"/>
    <mergeCell ref="P83:P87"/>
    <mergeCell ref="Q83:Q87"/>
    <mergeCell ref="V83:V87"/>
    <mergeCell ref="W83:W87"/>
    <mergeCell ref="W73:W77"/>
    <mergeCell ref="X73:X77"/>
    <mergeCell ref="Y73:Y77"/>
    <mergeCell ref="AD73:AD77"/>
    <mergeCell ref="AE73:AE77"/>
    <mergeCell ref="O78:O82"/>
    <mergeCell ref="P78:P82"/>
    <mergeCell ref="Q78:Q82"/>
    <mergeCell ref="V78:V82"/>
    <mergeCell ref="W78:W82"/>
    <mergeCell ref="X78:X82"/>
    <mergeCell ref="Y78:Y82"/>
    <mergeCell ref="F73:F77"/>
    <mergeCell ref="G73:G77"/>
    <mergeCell ref="H73:H77"/>
    <mergeCell ref="I73:I77"/>
    <mergeCell ref="N73:N77"/>
    <mergeCell ref="O73:O77"/>
    <mergeCell ref="P73:P77"/>
    <mergeCell ref="Q73:Q77"/>
    <mergeCell ref="V73:V77"/>
    <mergeCell ref="P52:P56"/>
    <mergeCell ref="Q52:Q56"/>
    <mergeCell ref="V52:V56"/>
    <mergeCell ref="W52:W56"/>
    <mergeCell ref="X52:X56"/>
    <mergeCell ref="Y52:Y56"/>
    <mergeCell ref="O57:O61"/>
    <mergeCell ref="P57:P61"/>
    <mergeCell ref="Q57:Q61"/>
    <mergeCell ref="V57:V61"/>
    <mergeCell ref="W57:W61"/>
    <mergeCell ref="X57:X61"/>
    <mergeCell ref="Y57:Y61"/>
    <mergeCell ref="N57:N61"/>
    <mergeCell ref="F36:F40"/>
    <mergeCell ref="F41:F45"/>
    <mergeCell ref="F52:F56"/>
    <mergeCell ref="G52:G56"/>
    <mergeCell ref="H52:H56"/>
    <mergeCell ref="I52:I56"/>
    <mergeCell ref="N52:N56"/>
    <mergeCell ref="O52:O56"/>
    <mergeCell ref="W36:W40"/>
    <mergeCell ref="X36:X40"/>
    <mergeCell ref="Y36:Y40"/>
    <mergeCell ref="AD36:AD40"/>
    <mergeCell ref="AE36:AE40"/>
    <mergeCell ref="AF36:AF40"/>
    <mergeCell ref="O31:O35"/>
    <mergeCell ref="P31:P35"/>
    <mergeCell ref="N36:N40"/>
    <mergeCell ref="O36:O40"/>
    <mergeCell ref="P36:P40"/>
    <mergeCell ref="Q36:Q40"/>
    <mergeCell ref="V36:V40"/>
    <mergeCell ref="X20:X24"/>
    <mergeCell ref="Y20:Y24"/>
    <mergeCell ref="AD20:AD24"/>
    <mergeCell ref="AE20:AE24"/>
    <mergeCell ref="AF20:AF24"/>
    <mergeCell ref="A20:A24"/>
    <mergeCell ref="F20:F24"/>
    <mergeCell ref="G20:G24"/>
    <mergeCell ref="H20:H24"/>
    <mergeCell ref="I20:I24"/>
    <mergeCell ref="V20:V24"/>
    <mergeCell ref="W20:W24"/>
    <mergeCell ref="N20:N24"/>
    <mergeCell ref="O20:O24"/>
    <mergeCell ref="P20:P24"/>
    <mergeCell ref="Q20:Q24"/>
    <mergeCell ref="A10:A14"/>
    <mergeCell ref="G10:G14"/>
    <mergeCell ref="H10:H14"/>
    <mergeCell ref="I10:I14"/>
    <mergeCell ref="O10:O14"/>
    <mergeCell ref="A15:A19"/>
    <mergeCell ref="I15:I19"/>
    <mergeCell ref="Q31:Q35"/>
    <mergeCell ref="V31:V35"/>
    <mergeCell ref="W31:W35"/>
    <mergeCell ref="X31:X35"/>
    <mergeCell ref="Y31:Y35"/>
    <mergeCell ref="AD31:AD35"/>
    <mergeCell ref="AE31:AE35"/>
    <mergeCell ref="AF31:AF35"/>
    <mergeCell ref="A28:AF28"/>
    <mergeCell ref="A29:H29"/>
    <mergeCell ref="I29:P29"/>
    <mergeCell ref="Q29:X29"/>
    <mergeCell ref="Y29:AF29"/>
    <mergeCell ref="A31:A35"/>
    <mergeCell ref="F31:F35"/>
    <mergeCell ref="I31:I35"/>
    <mergeCell ref="N31:N35"/>
    <mergeCell ref="F10:F14"/>
    <mergeCell ref="F15:F19"/>
    <mergeCell ref="G15:G19"/>
    <mergeCell ref="H15:H19"/>
    <mergeCell ref="O15:O19"/>
    <mergeCell ref="P15:P19"/>
    <mergeCell ref="Q15:Q19"/>
    <mergeCell ref="V15:V19"/>
    <mergeCell ref="W15:W19"/>
    <mergeCell ref="N10:N14"/>
    <mergeCell ref="N15:N19"/>
    <mergeCell ref="AE10:AE14"/>
    <mergeCell ref="AF10:AF14"/>
    <mergeCell ref="AD15:AD19"/>
    <mergeCell ref="AE15:AE19"/>
    <mergeCell ref="AF15:AF19"/>
    <mergeCell ref="P10:P14"/>
    <mergeCell ref="Q10:Q14"/>
    <mergeCell ref="V10:V14"/>
    <mergeCell ref="W10:W14"/>
    <mergeCell ref="X10:X14"/>
    <mergeCell ref="Y10:Y14"/>
    <mergeCell ref="AD10:AD14"/>
    <mergeCell ref="X15:X19"/>
    <mergeCell ref="Y15:Y19"/>
    <mergeCell ref="Q8:X8"/>
    <mergeCell ref="Y8:AF8"/>
    <mergeCell ref="A1:C1"/>
    <mergeCell ref="D1:F1"/>
    <mergeCell ref="G1:I1"/>
    <mergeCell ref="F4:I6"/>
    <mergeCell ref="A7:AF7"/>
    <mergeCell ref="A8:H8"/>
    <mergeCell ref="I8:P8"/>
    <mergeCell ref="A71:H71"/>
    <mergeCell ref="I71:P71"/>
    <mergeCell ref="Q71:X71"/>
    <mergeCell ref="Y71:AF71"/>
    <mergeCell ref="AF73:AF77"/>
    <mergeCell ref="AD78:AD82"/>
    <mergeCell ref="AE78:AE82"/>
    <mergeCell ref="AF78:AF82"/>
    <mergeCell ref="AD83:AD87"/>
    <mergeCell ref="AE83:AE87"/>
    <mergeCell ref="AF83:AF87"/>
    <mergeCell ref="F78:F82"/>
    <mergeCell ref="F83:F87"/>
    <mergeCell ref="G83:G87"/>
    <mergeCell ref="H83:H87"/>
    <mergeCell ref="A73:A77"/>
    <mergeCell ref="A78:A82"/>
    <mergeCell ref="G78:G82"/>
    <mergeCell ref="H78:H82"/>
    <mergeCell ref="I78:I82"/>
    <mergeCell ref="A83:A87"/>
    <mergeCell ref="I83:I87"/>
    <mergeCell ref="X83:X87"/>
    <mergeCell ref="Y83:Y87"/>
    <mergeCell ref="N62:N66"/>
    <mergeCell ref="O62:O66"/>
    <mergeCell ref="P62:P66"/>
    <mergeCell ref="Q62:Q66"/>
    <mergeCell ref="V62:V66"/>
    <mergeCell ref="W62:W66"/>
    <mergeCell ref="X62:X66"/>
    <mergeCell ref="Y62:Y66"/>
    <mergeCell ref="A70:AF70"/>
    <mergeCell ref="AE62:AE66"/>
    <mergeCell ref="AF62:AF66"/>
    <mergeCell ref="AD52:AD56"/>
    <mergeCell ref="AE52:AE56"/>
    <mergeCell ref="AF52:AF56"/>
    <mergeCell ref="AD57:AD61"/>
    <mergeCell ref="AE57:AE61"/>
    <mergeCell ref="AF57:AF61"/>
    <mergeCell ref="AD62:AD66"/>
    <mergeCell ref="A52:A56"/>
    <mergeCell ref="A57:A61"/>
    <mergeCell ref="A62:A66"/>
    <mergeCell ref="F62:F66"/>
    <mergeCell ref="G62:G66"/>
    <mergeCell ref="H62:H66"/>
    <mergeCell ref="I62:I66"/>
    <mergeCell ref="G31:G35"/>
    <mergeCell ref="H31:H35"/>
    <mergeCell ref="A36:A40"/>
    <mergeCell ref="G36:G40"/>
    <mergeCell ref="H36:H40"/>
    <mergeCell ref="I36:I40"/>
    <mergeCell ref="I41:I45"/>
    <mergeCell ref="F57:F61"/>
    <mergeCell ref="G57:G61"/>
    <mergeCell ref="H57:H61"/>
    <mergeCell ref="I57:I61"/>
    <mergeCell ref="W41:W45"/>
    <mergeCell ref="X41:X45"/>
    <mergeCell ref="Y41:Y45"/>
    <mergeCell ref="AD41:AD45"/>
    <mergeCell ref="AE41:AE45"/>
    <mergeCell ref="AF41:AF45"/>
    <mergeCell ref="A49:AF49"/>
    <mergeCell ref="A50:H50"/>
    <mergeCell ref="I50:P50"/>
    <mergeCell ref="Q50:X50"/>
    <mergeCell ref="Y50:AF50"/>
    <mergeCell ref="G41:G45"/>
    <mergeCell ref="H41:H45"/>
    <mergeCell ref="N41:N45"/>
    <mergeCell ref="O41:O45"/>
    <mergeCell ref="P41:P45"/>
    <mergeCell ref="Q41:Q45"/>
    <mergeCell ref="V41:V45"/>
    <mergeCell ref="A41:A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F1004"/>
  <sheetViews>
    <sheetView workbookViewId="0">
      <selection sqref="A1:C1"/>
    </sheetView>
  </sheetViews>
  <sheetFormatPr defaultColWidth="14.42578125" defaultRowHeight="15.75" customHeight="1" x14ac:dyDescent="0.2"/>
  <sheetData>
    <row r="1" spans="1:32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0" t="s">
        <v>3</v>
      </c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 x14ac:dyDescent="0.25">
      <c r="A2" s="2" t="s">
        <v>4</v>
      </c>
      <c r="B2" s="2" t="s">
        <v>5</v>
      </c>
      <c r="C2" s="2" t="s">
        <v>6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  <c r="I2" s="2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 customHeight="1" x14ac:dyDescent="0.25">
      <c r="A3" s="7">
        <v>260</v>
      </c>
      <c r="B3" s="7">
        <v>3</v>
      </c>
      <c r="C3" s="8">
        <f>A3/(1.0278-(0.0278*B3))</f>
        <v>275.30707327403644</v>
      </c>
      <c r="D3" s="7">
        <v>200</v>
      </c>
      <c r="E3" s="7">
        <v>5</v>
      </c>
      <c r="F3" s="8">
        <f>D3/(1.0278-(0.0278*E3))</f>
        <v>225.02250225022502</v>
      </c>
      <c r="G3" s="7">
        <v>280</v>
      </c>
      <c r="H3" s="7">
        <v>3</v>
      </c>
      <c r="I3" s="8">
        <f>G3/(1.0278-(0.0278*H3))</f>
        <v>296.48454044896232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x14ac:dyDescent="0.25">
      <c r="A4" s="2" t="s">
        <v>7</v>
      </c>
      <c r="B4" s="2">
        <v>1</v>
      </c>
      <c r="C4" s="2">
        <v>2</v>
      </c>
      <c r="D4" s="2">
        <v>3</v>
      </c>
      <c r="E4" s="2">
        <v>4</v>
      </c>
      <c r="F4" s="32" t="s">
        <v>8</v>
      </c>
      <c r="G4" s="31"/>
      <c r="H4" s="31"/>
      <c r="I4" s="3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6"/>
      <c r="AC4" s="6"/>
      <c r="AD4" s="6"/>
      <c r="AE4" s="6"/>
      <c r="AF4" s="6"/>
    </row>
    <row r="5" spans="1:32" ht="15.75" customHeight="1" x14ac:dyDescent="0.25">
      <c r="A5" s="2" t="s">
        <v>9</v>
      </c>
      <c r="B5" s="2">
        <f>SUM(F10:F24,N10:N24,V10:V24,AD10:AD24)</f>
        <v>264</v>
      </c>
      <c r="C5" s="2">
        <f>SUM(F31:F45,N31:N45,V31:V45,AD31:AD45)</f>
        <v>232</v>
      </c>
      <c r="D5" s="2">
        <f>SUM(F52:F66,N52:N66,V52:V66,AD52:AD66)</f>
        <v>199</v>
      </c>
      <c r="E5" s="2">
        <f>SUM(F73:F87,N73:N87,V73:V87,AD73:AD87)</f>
        <v>156</v>
      </c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  <c r="AA5" s="6"/>
      <c r="AB5" s="6"/>
      <c r="AC5" s="6"/>
      <c r="AD5" s="6"/>
      <c r="AE5" s="6"/>
      <c r="AF5" s="6"/>
    </row>
    <row r="6" spans="1:32" ht="15.75" customHeight="1" x14ac:dyDescent="0.25">
      <c r="A6" s="2" t="s">
        <v>10</v>
      </c>
      <c r="B6" s="9">
        <f>AVERAGE(G10:G24,O10:O24,W10:W24,AE10:AE24)</f>
        <v>0.64999999999999991</v>
      </c>
      <c r="C6" s="9">
        <f>AVERAGE(G31:G45,O31:O45,W31:W45,AE31:AE45)</f>
        <v>0.75833333333333319</v>
      </c>
      <c r="D6" s="9">
        <f>AVERAGE(G52:G66,O52:O66,W52:W66,AE52:AE66)</f>
        <v>0.69444444444444453</v>
      </c>
      <c r="E6" s="9">
        <f>AVERAGE(O73:O87,G73:G87,W73:W87,AE73:AE87)</f>
        <v>0.80833333333333324</v>
      </c>
      <c r="F6" s="31"/>
      <c r="G6" s="31"/>
      <c r="H6" s="31"/>
      <c r="I6" s="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6"/>
      <c r="AE6" s="6"/>
      <c r="AF6" s="6"/>
    </row>
    <row r="7" spans="1:32" ht="15.75" customHeight="1" x14ac:dyDescent="0.25">
      <c r="A7" s="33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3" t="s">
        <v>14</v>
      </c>
      <c r="J8" s="31"/>
      <c r="K8" s="31"/>
      <c r="L8" s="31"/>
      <c r="M8" s="31"/>
      <c r="N8" s="31"/>
      <c r="O8" s="31"/>
      <c r="P8" s="31"/>
      <c r="Q8" s="33" t="s">
        <v>15</v>
      </c>
      <c r="R8" s="31"/>
      <c r="S8" s="31"/>
      <c r="T8" s="31"/>
      <c r="U8" s="31"/>
      <c r="V8" s="31"/>
      <c r="W8" s="31"/>
      <c r="X8" s="31"/>
      <c r="Y8" s="33" t="s">
        <v>16</v>
      </c>
      <c r="Z8" s="31"/>
      <c r="AA8" s="31"/>
      <c r="AB8" s="31"/>
      <c r="AC8" s="31"/>
      <c r="AD8" s="31"/>
      <c r="AE8" s="31"/>
      <c r="AF8" s="31"/>
    </row>
    <row r="9" spans="1:32" ht="15.75" customHeight="1" x14ac:dyDescent="0.25">
      <c r="A9" s="10" t="s">
        <v>17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10" t="s">
        <v>24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0" t="s">
        <v>24</v>
      </c>
      <c r="Y9" s="10" t="s">
        <v>17</v>
      </c>
      <c r="Z9" s="10" t="s">
        <v>18</v>
      </c>
      <c r="AA9" s="10" t="s">
        <v>19</v>
      </c>
      <c r="AB9" s="10" t="s">
        <v>20</v>
      </c>
      <c r="AC9" s="10" t="s">
        <v>21</v>
      </c>
      <c r="AD9" s="10" t="s">
        <v>22</v>
      </c>
      <c r="AE9" s="10" t="s">
        <v>23</v>
      </c>
      <c r="AF9" s="10" t="s">
        <v>24</v>
      </c>
    </row>
    <row r="10" spans="1:32" ht="15.75" customHeight="1" x14ac:dyDescent="0.25">
      <c r="A10" s="40" t="s">
        <v>29</v>
      </c>
      <c r="B10" s="11">
        <v>0.7</v>
      </c>
      <c r="C10" s="12">
        <f t="shared" ref="C10:C14" si="0">$C$3*B10</f>
        <v>192.71495129182549</v>
      </c>
      <c r="D10" s="13">
        <v>6</v>
      </c>
      <c r="E10" s="13">
        <v>6</v>
      </c>
      <c r="F10" s="37">
        <f>(D10*E10)+(D11*E11)+(D12*E12)+(D13*E13)+(D14*E14)</f>
        <v>36</v>
      </c>
      <c r="G10" s="34">
        <f>AVERAGE(B10:B14)</f>
        <v>0.7</v>
      </c>
      <c r="H10" s="37"/>
      <c r="I10" s="37" t="s">
        <v>30</v>
      </c>
      <c r="J10" s="11">
        <v>0.5</v>
      </c>
      <c r="K10" s="12">
        <f>$F$3*J10</f>
        <v>112.51125112511251</v>
      </c>
      <c r="L10" s="13">
        <v>4</v>
      </c>
      <c r="M10" s="13">
        <v>6</v>
      </c>
      <c r="N10" s="37">
        <f>(L10*M10)+(L11*M11)+(L12*M12)+(L13*M13)+(L14*M14)</f>
        <v>24</v>
      </c>
      <c r="O10" s="34">
        <f>AVERAGE(J10:J14)</f>
        <v>0.5</v>
      </c>
      <c r="P10" s="37"/>
      <c r="Q10" s="37" t="s">
        <v>29</v>
      </c>
      <c r="R10" s="11">
        <v>0.7</v>
      </c>
      <c r="S10" s="12">
        <f t="shared" ref="S10:S14" si="1">$C$3*R10</f>
        <v>192.71495129182549</v>
      </c>
      <c r="T10" s="13">
        <v>6</v>
      </c>
      <c r="U10" s="13">
        <v>6</v>
      </c>
      <c r="V10" s="37">
        <f>(T10*U10)+(T11*U11)+(T12*U12)+(T13*U13)+(T14*U14)</f>
        <v>36</v>
      </c>
      <c r="W10" s="34">
        <f>AVERAGE(R10:R14)</f>
        <v>0.7</v>
      </c>
      <c r="X10" s="37"/>
      <c r="Y10" s="37"/>
      <c r="Z10" s="11"/>
      <c r="AA10" s="14"/>
      <c r="AB10" s="13"/>
      <c r="AC10" s="13"/>
      <c r="AD10" s="37"/>
      <c r="AE10" s="37"/>
      <c r="AF10" s="37"/>
    </row>
    <row r="11" spans="1:32" ht="15.75" customHeight="1" x14ac:dyDescent="0.25">
      <c r="A11" s="41"/>
      <c r="B11" s="11"/>
      <c r="C11" s="12">
        <f t="shared" si="0"/>
        <v>0</v>
      </c>
      <c r="D11" s="13"/>
      <c r="E11" s="13"/>
      <c r="F11" s="35"/>
      <c r="G11" s="35"/>
      <c r="H11" s="35"/>
      <c r="I11" s="35"/>
      <c r="J11" s="11"/>
      <c r="K11" s="12">
        <f t="shared" ref="K11:K14" si="2">$C$3*J11</f>
        <v>0</v>
      </c>
      <c r="L11" s="13"/>
      <c r="M11" s="13"/>
      <c r="N11" s="35"/>
      <c r="O11" s="35"/>
      <c r="P11" s="35"/>
      <c r="Q11" s="35"/>
      <c r="R11" s="11"/>
      <c r="S11" s="12">
        <f t="shared" si="1"/>
        <v>0</v>
      </c>
      <c r="T11" s="13"/>
      <c r="U11" s="13"/>
      <c r="V11" s="35"/>
      <c r="W11" s="35"/>
      <c r="X11" s="35"/>
      <c r="Y11" s="35"/>
      <c r="Z11" s="11"/>
      <c r="AA11" s="14"/>
      <c r="AB11" s="13"/>
      <c r="AC11" s="13"/>
      <c r="AD11" s="35"/>
      <c r="AE11" s="35"/>
      <c r="AF11" s="35"/>
    </row>
    <row r="12" spans="1:32" ht="15.75" customHeight="1" x14ac:dyDescent="0.25">
      <c r="A12" s="41"/>
      <c r="B12" s="11"/>
      <c r="C12" s="12">
        <f t="shared" si="0"/>
        <v>0</v>
      </c>
      <c r="D12" s="13"/>
      <c r="E12" s="13"/>
      <c r="F12" s="35"/>
      <c r="G12" s="35"/>
      <c r="H12" s="35"/>
      <c r="I12" s="35"/>
      <c r="J12" s="11"/>
      <c r="K12" s="12">
        <f t="shared" si="2"/>
        <v>0</v>
      </c>
      <c r="L12" s="13"/>
      <c r="M12" s="13"/>
      <c r="N12" s="35"/>
      <c r="O12" s="35"/>
      <c r="P12" s="35"/>
      <c r="Q12" s="35"/>
      <c r="R12" s="11"/>
      <c r="S12" s="12">
        <f t="shared" si="1"/>
        <v>0</v>
      </c>
      <c r="T12" s="13"/>
      <c r="U12" s="13"/>
      <c r="V12" s="35"/>
      <c r="W12" s="35"/>
      <c r="X12" s="35"/>
      <c r="Y12" s="35"/>
      <c r="Z12" s="11"/>
      <c r="AA12" s="14"/>
      <c r="AB12" s="13"/>
      <c r="AC12" s="13"/>
      <c r="AD12" s="35"/>
      <c r="AE12" s="35"/>
      <c r="AF12" s="35"/>
    </row>
    <row r="13" spans="1:32" ht="15.75" customHeight="1" x14ac:dyDescent="0.25">
      <c r="A13" s="41"/>
      <c r="B13" s="13"/>
      <c r="C13" s="12">
        <f t="shared" si="0"/>
        <v>0</v>
      </c>
      <c r="D13" s="13"/>
      <c r="E13" s="13"/>
      <c r="F13" s="35"/>
      <c r="G13" s="35"/>
      <c r="H13" s="35"/>
      <c r="I13" s="35"/>
      <c r="J13" s="13"/>
      <c r="K13" s="12">
        <f t="shared" si="2"/>
        <v>0</v>
      </c>
      <c r="L13" s="13"/>
      <c r="M13" s="13"/>
      <c r="N13" s="35"/>
      <c r="O13" s="35"/>
      <c r="P13" s="35"/>
      <c r="Q13" s="35"/>
      <c r="R13" s="13"/>
      <c r="S13" s="12">
        <f t="shared" si="1"/>
        <v>0</v>
      </c>
      <c r="T13" s="13"/>
      <c r="U13" s="13"/>
      <c r="V13" s="35"/>
      <c r="W13" s="35"/>
      <c r="X13" s="35"/>
      <c r="Y13" s="35"/>
      <c r="Z13" s="13"/>
      <c r="AA13" s="14"/>
      <c r="AB13" s="13"/>
      <c r="AC13" s="13"/>
      <c r="AD13" s="35"/>
      <c r="AE13" s="35"/>
      <c r="AF13" s="35"/>
    </row>
    <row r="14" spans="1:32" ht="15.75" customHeight="1" x14ac:dyDescent="0.25">
      <c r="A14" s="42"/>
      <c r="B14" s="13"/>
      <c r="C14" s="12">
        <f t="shared" si="0"/>
        <v>0</v>
      </c>
      <c r="D14" s="13"/>
      <c r="E14" s="13"/>
      <c r="F14" s="36"/>
      <c r="G14" s="36"/>
      <c r="H14" s="36"/>
      <c r="I14" s="36"/>
      <c r="J14" s="13"/>
      <c r="K14" s="12">
        <f t="shared" si="2"/>
        <v>0</v>
      </c>
      <c r="L14" s="13"/>
      <c r="M14" s="13"/>
      <c r="N14" s="36"/>
      <c r="O14" s="36"/>
      <c r="P14" s="36"/>
      <c r="Q14" s="36"/>
      <c r="R14" s="13"/>
      <c r="S14" s="12">
        <f t="shared" si="1"/>
        <v>0</v>
      </c>
      <c r="T14" s="13"/>
      <c r="U14" s="13"/>
      <c r="V14" s="36"/>
      <c r="W14" s="36"/>
      <c r="X14" s="36"/>
      <c r="Y14" s="36"/>
      <c r="Z14" s="13"/>
      <c r="AA14" s="14"/>
      <c r="AB14" s="13"/>
      <c r="AC14" s="13"/>
      <c r="AD14" s="36"/>
      <c r="AE14" s="36"/>
      <c r="AF14" s="36"/>
    </row>
    <row r="15" spans="1:32" ht="15.75" customHeight="1" x14ac:dyDescent="0.25">
      <c r="A15" s="43" t="s">
        <v>32</v>
      </c>
      <c r="B15" s="15">
        <v>0.7</v>
      </c>
      <c r="C15" s="16">
        <f t="shared" ref="C15:C19" si="3">$F$3*B15</f>
        <v>157.51575157515751</v>
      </c>
      <c r="D15" s="17">
        <v>6</v>
      </c>
      <c r="E15" s="17">
        <v>6</v>
      </c>
      <c r="F15" s="38">
        <f>(D15*E15)+(D16*E16)+(D17*E17)+(D18*E18)+(D19*E19)</f>
        <v>36</v>
      </c>
      <c r="G15" s="39">
        <f>AVERAGE(B15:B19)</f>
        <v>0.7</v>
      </c>
      <c r="H15" s="38"/>
      <c r="I15" s="38" t="s">
        <v>34</v>
      </c>
      <c r="J15" s="15">
        <v>0.75</v>
      </c>
      <c r="K15" s="16">
        <f t="shared" ref="K15:K19" si="4">$F$3*J15</f>
        <v>168.76687668766877</v>
      </c>
      <c r="L15" s="17">
        <v>4</v>
      </c>
      <c r="M15" s="17">
        <v>6</v>
      </c>
      <c r="N15" s="38">
        <f>(L15*M15)+(L16*M16)+(L17*M17)+(L18*M18)+(L19*M19)</f>
        <v>24</v>
      </c>
      <c r="O15" s="39">
        <f>AVERAGE(J15:J19)</f>
        <v>0.75</v>
      </c>
      <c r="P15" s="38"/>
      <c r="Q15" s="38" t="s">
        <v>32</v>
      </c>
      <c r="R15" s="15">
        <v>0.7</v>
      </c>
      <c r="S15" s="16">
        <f t="shared" ref="S15:S19" si="5">$F$3*R15</f>
        <v>157.51575157515751</v>
      </c>
      <c r="T15" s="17">
        <v>6</v>
      </c>
      <c r="U15" s="17">
        <v>6</v>
      </c>
      <c r="V15" s="38">
        <f>(T15*U15)+(T16*U16)+(T17*U17)+(T18*U18)+(T19*U19)</f>
        <v>36</v>
      </c>
      <c r="W15" s="39">
        <f>AVERAGE(R15:R19)</f>
        <v>0.7</v>
      </c>
      <c r="X15" s="38"/>
      <c r="Y15" s="38"/>
      <c r="Z15" s="18"/>
      <c r="AA15" s="19"/>
      <c r="AB15" s="21"/>
      <c r="AC15" s="21"/>
      <c r="AD15" s="38"/>
      <c r="AE15" s="38"/>
      <c r="AF15" s="38"/>
    </row>
    <row r="16" spans="1:32" ht="15.75" customHeight="1" x14ac:dyDescent="0.25">
      <c r="A16" s="41"/>
      <c r="B16" s="15"/>
      <c r="C16" s="16">
        <f t="shared" si="3"/>
        <v>0</v>
      </c>
      <c r="D16" s="17"/>
      <c r="E16" s="17"/>
      <c r="F16" s="35"/>
      <c r="G16" s="35"/>
      <c r="H16" s="35"/>
      <c r="I16" s="35"/>
      <c r="J16" s="15"/>
      <c r="K16" s="16">
        <f t="shared" si="4"/>
        <v>0</v>
      </c>
      <c r="L16" s="17"/>
      <c r="M16" s="17"/>
      <c r="N16" s="35"/>
      <c r="O16" s="35"/>
      <c r="P16" s="35"/>
      <c r="Q16" s="35"/>
      <c r="R16" s="15"/>
      <c r="S16" s="16">
        <f t="shared" si="5"/>
        <v>0</v>
      </c>
      <c r="T16" s="17"/>
      <c r="U16" s="17"/>
      <c r="V16" s="35"/>
      <c r="W16" s="35"/>
      <c r="X16" s="35"/>
      <c r="Y16" s="35"/>
      <c r="Z16" s="15"/>
      <c r="AA16" s="16"/>
      <c r="AB16" s="17"/>
      <c r="AC16" s="17"/>
      <c r="AD16" s="35"/>
      <c r="AE16" s="35"/>
      <c r="AF16" s="35"/>
    </row>
    <row r="17" spans="1:32" ht="15.75" customHeight="1" x14ac:dyDescent="0.25">
      <c r="A17" s="41"/>
      <c r="B17" s="15"/>
      <c r="C17" s="16">
        <f t="shared" si="3"/>
        <v>0</v>
      </c>
      <c r="D17" s="17"/>
      <c r="E17" s="17"/>
      <c r="F17" s="35"/>
      <c r="G17" s="35"/>
      <c r="H17" s="35"/>
      <c r="I17" s="35"/>
      <c r="J17" s="15"/>
      <c r="K17" s="16">
        <f t="shared" si="4"/>
        <v>0</v>
      </c>
      <c r="L17" s="17"/>
      <c r="M17" s="17"/>
      <c r="N17" s="35"/>
      <c r="O17" s="35"/>
      <c r="P17" s="35"/>
      <c r="Q17" s="35"/>
      <c r="R17" s="15"/>
      <c r="S17" s="16">
        <f t="shared" si="5"/>
        <v>0</v>
      </c>
      <c r="T17" s="17"/>
      <c r="U17" s="17"/>
      <c r="V17" s="35"/>
      <c r="W17" s="35"/>
      <c r="X17" s="35"/>
      <c r="Y17" s="35"/>
      <c r="Z17" s="15"/>
      <c r="AA17" s="16"/>
      <c r="AB17" s="17"/>
      <c r="AC17" s="17"/>
      <c r="AD17" s="35"/>
      <c r="AE17" s="35"/>
      <c r="AF17" s="35"/>
    </row>
    <row r="18" spans="1:32" ht="15.75" customHeight="1" x14ac:dyDescent="0.25">
      <c r="A18" s="41"/>
      <c r="B18" s="17"/>
      <c r="C18" s="16">
        <f t="shared" si="3"/>
        <v>0</v>
      </c>
      <c r="D18" s="17"/>
      <c r="E18" s="17"/>
      <c r="F18" s="35"/>
      <c r="G18" s="35"/>
      <c r="H18" s="35"/>
      <c r="I18" s="35"/>
      <c r="J18" s="17"/>
      <c r="K18" s="16">
        <f t="shared" si="4"/>
        <v>0</v>
      </c>
      <c r="L18" s="17"/>
      <c r="M18" s="17"/>
      <c r="N18" s="35"/>
      <c r="O18" s="35"/>
      <c r="P18" s="35"/>
      <c r="Q18" s="35"/>
      <c r="R18" s="17"/>
      <c r="S18" s="16">
        <f t="shared" si="5"/>
        <v>0</v>
      </c>
      <c r="T18" s="17"/>
      <c r="U18" s="17"/>
      <c r="V18" s="35"/>
      <c r="W18" s="35"/>
      <c r="X18" s="35"/>
      <c r="Y18" s="35"/>
      <c r="Z18" s="17"/>
      <c r="AA18" s="16"/>
      <c r="AB18" s="17"/>
      <c r="AC18" s="17"/>
      <c r="AD18" s="35"/>
      <c r="AE18" s="35"/>
      <c r="AF18" s="35"/>
    </row>
    <row r="19" spans="1:32" ht="15.75" customHeight="1" x14ac:dyDescent="0.25">
      <c r="A19" s="42"/>
      <c r="B19" s="17"/>
      <c r="C19" s="16">
        <f t="shared" si="3"/>
        <v>0</v>
      </c>
      <c r="D19" s="17"/>
      <c r="E19" s="17"/>
      <c r="F19" s="36"/>
      <c r="G19" s="36"/>
      <c r="H19" s="36"/>
      <c r="I19" s="36"/>
      <c r="J19" s="17"/>
      <c r="K19" s="16">
        <f t="shared" si="4"/>
        <v>0</v>
      </c>
      <c r="L19" s="17"/>
      <c r="M19" s="17"/>
      <c r="N19" s="36"/>
      <c r="O19" s="36"/>
      <c r="P19" s="36"/>
      <c r="Q19" s="36"/>
      <c r="R19" s="17"/>
      <c r="S19" s="16">
        <f t="shared" si="5"/>
        <v>0</v>
      </c>
      <c r="T19" s="17"/>
      <c r="U19" s="17"/>
      <c r="V19" s="36"/>
      <c r="W19" s="36"/>
      <c r="X19" s="36"/>
      <c r="Y19" s="36"/>
      <c r="Z19" s="17"/>
      <c r="AA19" s="16"/>
      <c r="AB19" s="17"/>
      <c r="AC19" s="17"/>
      <c r="AD19" s="36"/>
      <c r="AE19" s="36"/>
      <c r="AF19" s="36"/>
    </row>
    <row r="20" spans="1:32" ht="15.75" customHeight="1" x14ac:dyDescent="0.25">
      <c r="A20" s="40" t="s">
        <v>37</v>
      </c>
      <c r="B20" s="11">
        <v>0.6</v>
      </c>
      <c r="C20" s="14">
        <f t="shared" ref="C20:C24" si="6">$I$3*B20</f>
        <v>177.89072426937739</v>
      </c>
      <c r="D20" s="13">
        <v>6</v>
      </c>
      <c r="E20" s="13">
        <v>4</v>
      </c>
      <c r="F20" s="37">
        <f>(D20*E20)+(D21*E21)+(D22*E22)+(D23*E23)+(D24*E24)</f>
        <v>24</v>
      </c>
      <c r="G20" s="34">
        <f>AVERAGE(B20:B24)</f>
        <v>0.6</v>
      </c>
      <c r="H20" s="37"/>
      <c r="I20" s="37" t="s">
        <v>37</v>
      </c>
      <c r="J20" s="11">
        <v>0.6</v>
      </c>
      <c r="K20" s="14">
        <f t="shared" ref="K20:K24" si="7">$I$3*J20</f>
        <v>177.89072426937739</v>
      </c>
      <c r="L20" s="13">
        <v>6</v>
      </c>
      <c r="M20" s="13">
        <v>4</v>
      </c>
      <c r="N20" s="37">
        <f>(L20*M20)+(L21*M21)+(L22*M22)+(L23*M23)+(L24*M24)</f>
        <v>24</v>
      </c>
      <c r="O20" s="34">
        <f>AVERAGE(J20:J24)</f>
        <v>0.6</v>
      </c>
      <c r="P20" s="37"/>
      <c r="Q20" s="37" t="s">
        <v>37</v>
      </c>
      <c r="R20" s="11">
        <v>0.6</v>
      </c>
      <c r="S20" s="14">
        <f t="shared" ref="S20:S24" si="8">$I$3*R20</f>
        <v>177.89072426937739</v>
      </c>
      <c r="T20" s="13">
        <v>6</v>
      </c>
      <c r="U20" s="13">
        <v>4</v>
      </c>
      <c r="V20" s="37">
        <f>(T20*U20)+(T21*U21)+(T22*U22)+(T23*U23)+(T24*U24)</f>
        <v>24</v>
      </c>
      <c r="W20" s="34">
        <f>AVERAGE(R20:R24)</f>
        <v>0.6</v>
      </c>
      <c r="X20" s="37"/>
      <c r="Y20" s="37"/>
      <c r="Z20" s="11"/>
      <c r="AA20" s="12"/>
      <c r="AB20" s="13"/>
      <c r="AC20" s="13"/>
      <c r="AD20" s="37"/>
      <c r="AE20" s="37"/>
      <c r="AF20" s="37"/>
    </row>
    <row r="21" spans="1:32" ht="15.75" customHeight="1" x14ac:dyDescent="0.25">
      <c r="A21" s="41"/>
      <c r="B21" s="13"/>
      <c r="C21" s="14">
        <f t="shared" si="6"/>
        <v>0</v>
      </c>
      <c r="D21" s="13"/>
      <c r="E21" s="13"/>
      <c r="F21" s="35"/>
      <c r="G21" s="35"/>
      <c r="H21" s="35"/>
      <c r="I21" s="35"/>
      <c r="J21" s="13"/>
      <c r="K21" s="14">
        <f t="shared" si="7"/>
        <v>0</v>
      </c>
      <c r="L21" s="13"/>
      <c r="M21" s="13"/>
      <c r="N21" s="35"/>
      <c r="O21" s="35"/>
      <c r="P21" s="35"/>
      <c r="Q21" s="35"/>
      <c r="R21" s="13"/>
      <c r="S21" s="14">
        <f t="shared" si="8"/>
        <v>0</v>
      </c>
      <c r="T21" s="13"/>
      <c r="U21" s="13"/>
      <c r="V21" s="35"/>
      <c r="W21" s="35"/>
      <c r="X21" s="35"/>
      <c r="Y21" s="35"/>
      <c r="Z21" s="11"/>
      <c r="AA21" s="12"/>
      <c r="AB21" s="13"/>
      <c r="AC21" s="13"/>
      <c r="AD21" s="35"/>
      <c r="AE21" s="35"/>
      <c r="AF21" s="35"/>
    </row>
    <row r="22" spans="1:32" ht="15.75" customHeight="1" x14ac:dyDescent="0.25">
      <c r="A22" s="41"/>
      <c r="B22" s="13"/>
      <c r="C22" s="14">
        <f t="shared" si="6"/>
        <v>0</v>
      </c>
      <c r="D22" s="13"/>
      <c r="E22" s="13"/>
      <c r="F22" s="35"/>
      <c r="G22" s="35"/>
      <c r="H22" s="35"/>
      <c r="I22" s="35"/>
      <c r="J22" s="13"/>
      <c r="K22" s="14">
        <f t="shared" si="7"/>
        <v>0</v>
      </c>
      <c r="L22" s="13"/>
      <c r="M22" s="13"/>
      <c r="N22" s="35"/>
      <c r="O22" s="35"/>
      <c r="P22" s="35"/>
      <c r="Q22" s="35"/>
      <c r="R22" s="13"/>
      <c r="S22" s="14">
        <f t="shared" si="8"/>
        <v>0</v>
      </c>
      <c r="T22" s="13"/>
      <c r="U22" s="13"/>
      <c r="V22" s="35"/>
      <c r="W22" s="35"/>
      <c r="X22" s="35"/>
      <c r="Y22" s="35"/>
      <c r="Z22" s="11"/>
      <c r="AA22" s="12"/>
      <c r="AB22" s="13"/>
      <c r="AC22" s="13"/>
      <c r="AD22" s="35"/>
      <c r="AE22" s="35"/>
      <c r="AF22" s="35"/>
    </row>
    <row r="23" spans="1:32" x14ac:dyDescent="0.25">
      <c r="A23" s="41"/>
      <c r="B23" s="13"/>
      <c r="C23" s="14">
        <f t="shared" si="6"/>
        <v>0</v>
      </c>
      <c r="D23" s="13"/>
      <c r="E23" s="13"/>
      <c r="F23" s="35"/>
      <c r="G23" s="35"/>
      <c r="H23" s="35"/>
      <c r="I23" s="35"/>
      <c r="J23" s="13"/>
      <c r="K23" s="14">
        <f t="shared" si="7"/>
        <v>0</v>
      </c>
      <c r="L23" s="13"/>
      <c r="M23" s="13"/>
      <c r="N23" s="35"/>
      <c r="O23" s="35"/>
      <c r="P23" s="35"/>
      <c r="Q23" s="35"/>
      <c r="R23" s="13"/>
      <c r="S23" s="14">
        <f t="shared" si="8"/>
        <v>0</v>
      </c>
      <c r="T23" s="13"/>
      <c r="U23" s="13"/>
      <c r="V23" s="35"/>
      <c r="W23" s="35"/>
      <c r="X23" s="35"/>
      <c r="Y23" s="35"/>
      <c r="Z23" s="13"/>
      <c r="AA23" s="12"/>
      <c r="AB23" s="13"/>
      <c r="AC23" s="13"/>
      <c r="AD23" s="35"/>
      <c r="AE23" s="35"/>
      <c r="AF23" s="35"/>
    </row>
    <row r="24" spans="1:32" x14ac:dyDescent="0.25">
      <c r="A24" s="42"/>
      <c r="B24" s="13"/>
      <c r="C24" s="14">
        <f t="shared" si="6"/>
        <v>0</v>
      </c>
      <c r="D24" s="13"/>
      <c r="E24" s="13"/>
      <c r="F24" s="36"/>
      <c r="G24" s="36"/>
      <c r="H24" s="36"/>
      <c r="I24" s="36"/>
      <c r="J24" s="13"/>
      <c r="K24" s="14">
        <f t="shared" si="7"/>
        <v>0</v>
      </c>
      <c r="L24" s="13"/>
      <c r="M24" s="13"/>
      <c r="N24" s="36"/>
      <c r="O24" s="36"/>
      <c r="P24" s="36"/>
      <c r="Q24" s="36"/>
      <c r="R24" s="13"/>
      <c r="S24" s="14">
        <f t="shared" si="8"/>
        <v>0</v>
      </c>
      <c r="T24" s="13"/>
      <c r="U24" s="13"/>
      <c r="V24" s="36"/>
      <c r="W24" s="36"/>
      <c r="X24" s="36"/>
      <c r="Y24" s="36"/>
      <c r="Z24" s="13"/>
      <c r="AA24" s="12"/>
      <c r="AB24" s="13"/>
      <c r="AC24" s="13"/>
      <c r="AD24" s="36"/>
      <c r="AE24" s="36"/>
      <c r="AF24" s="36"/>
    </row>
    <row r="25" spans="1:32" ht="110.25" x14ac:dyDescent="0.25">
      <c r="A25" s="24" t="s">
        <v>53</v>
      </c>
      <c r="B25" s="17" t="s">
        <v>54</v>
      </c>
      <c r="C25" s="17"/>
      <c r="D25" s="17">
        <v>3</v>
      </c>
      <c r="E25" s="17">
        <v>8</v>
      </c>
      <c r="F25" s="17"/>
      <c r="G25" s="17"/>
      <c r="H25" s="17"/>
      <c r="I25" s="17" t="s">
        <v>55</v>
      </c>
      <c r="J25" s="17" t="s">
        <v>54</v>
      </c>
      <c r="K25" s="17"/>
      <c r="L25" s="17">
        <v>3</v>
      </c>
      <c r="M25" s="17" t="s">
        <v>42</v>
      </c>
      <c r="N25" s="17"/>
      <c r="O25" s="17"/>
      <c r="P25" s="17"/>
      <c r="Q25" s="17" t="s">
        <v>53</v>
      </c>
      <c r="R25" s="17" t="s">
        <v>54</v>
      </c>
      <c r="S25" s="17"/>
      <c r="T25" s="17">
        <v>3</v>
      </c>
      <c r="U25" s="17">
        <v>8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78.75" x14ac:dyDescent="0.25">
      <c r="A26" s="25" t="s">
        <v>56</v>
      </c>
      <c r="B26" s="13" t="s">
        <v>47</v>
      </c>
      <c r="C26" s="13"/>
      <c r="D26" s="13">
        <v>3</v>
      </c>
      <c r="E26" s="13">
        <v>10</v>
      </c>
      <c r="F26" s="13"/>
      <c r="G26" s="13"/>
      <c r="H26" s="13"/>
      <c r="I26" s="13" t="s">
        <v>57</v>
      </c>
      <c r="J26" s="26" t="s">
        <v>54</v>
      </c>
      <c r="K26" s="13"/>
      <c r="L26" s="13">
        <v>3</v>
      </c>
      <c r="M26" s="13" t="s">
        <v>42</v>
      </c>
      <c r="N26" s="13"/>
      <c r="O26" s="13"/>
      <c r="P26" s="13"/>
      <c r="Q26" s="13" t="s">
        <v>56</v>
      </c>
      <c r="R26" s="13" t="s">
        <v>47</v>
      </c>
      <c r="S26" s="13"/>
      <c r="T26" s="13">
        <v>3</v>
      </c>
      <c r="U26" s="13">
        <v>10</v>
      </c>
      <c r="V26" s="13"/>
      <c r="W26" s="13"/>
      <c r="X26" s="13"/>
      <c r="Y26" s="13"/>
      <c r="Z26" s="26"/>
      <c r="AA26" s="13"/>
      <c r="AB26" s="13"/>
      <c r="AC26" s="13"/>
      <c r="AD26" s="13"/>
      <c r="AE26" s="13"/>
      <c r="AF26" s="13"/>
    </row>
    <row r="27" spans="1:32" ht="94.5" x14ac:dyDescent="0.25">
      <c r="A27" s="24" t="s">
        <v>58</v>
      </c>
      <c r="B27" s="17" t="s">
        <v>41</v>
      </c>
      <c r="C27" s="17"/>
      <c r="D27" s="17">
        <v>3</v>
      </c>
      <c r="E27" s="17">
        <v>10</v>
      </c>
      <c r="F27" s="17"/>
      <c r="G27" s="17"/>
      <c r="H27" s="17"/>
      <c r="I27" s="17" t="s">
        <v>59</v>
      </c>
      <c r="J27" s="17" t="s">
        <v>54</v>
      </c>
      <c r="K27" s="17"/>
      <c r="L27" s="17">
        <v>3</v>
      </c>
      <c r="M27" s="17" t="s">
        <v>42</v>
      </c>
      <c r="N27" s="17"/>
      <c r="O27" s="17"/>
      <c r="P27" s="17"/>
      <c r="Q27" s="17" t="s">
        <v>58</v>
      </c>
      <c r="R27" s="17" t="s">
        <v>41</v>
      </c>
      <c r="S27" s="17"/>
      <c r="T27" s="17">
        <v>3</v>
      </c>
      <c r="U27" s="17">
        <v>10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13.5" x14ac:dyDescent="0.25">
      <c r="A28" s="33" t="s">
        <v>52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3.5" x14ac:dyDescent="0.25">
      <c r="A29" s="33" t="s">
        <v>13</v>
      </c>
      <c r="B29" s="31"/>
      <c r="C29" s="31"/>
      <c r="D29" s="31"/>
      <c r="E29" s="31"/>
      <c r="F29" s="31"/>
      <c r="G29" s="31"/>
      <c r="H29" s="31"/>
      <c r="I29" s="33" t="s">
        <v>14</v>
      </c>
      <c r="J29" s="31"/>
      <c r="K29" s="31"/>
      <c r="L29" s="31"/>
      <c r="M29" s="31"/>
      <c r="N29" s="31"/>
      <c r="O29" s="31"/>
      <c r="P29" s="31"/>
      <c r="Q29" s="33" t="s">
        <v>15</v>
      </c>
      <c r="R29" s="31"/>
      <c r="S29" s="31"/>
      <c r="T29" s="31"/>
      <c r="U29" s="31"/>
      <c r="V29" s="31"/>
      <c r="W29" s="31"/>
      <c r="X29" s="31"/>
      <c r="Y29" s="33" t="s">
        <v>16</v>
      </c>
      <c r="Z29" s="31"/>
      <c r="AA29" s="31"/>
      <c r="AB29" s="31"/>
      <c r="AC29" s="31"/>
      <c r="AD29" s="31"/>
      <c r="AE29" s="31"/>
      <c r="AF29" s="31"/>
    </row>
    <row r="30" spans="1:32" ht="31.5" x14ac:dyDescent="0.25">
      <c r="A30" s="10" t="s">
        <v>17</v>
      </c>
      <c r="B30" s="10" t="s">
        <v>18</v>
      </c>
      <c r="C30" s="10" t="s">
        <v>19</v>
      </c>
      <c r="D30" s="10" t="s">
        <v>20</v>
      </c>
      <c r="E30" s="10" t="s">
        <v>21</v>
      </c>
      <c r="F30" s="10" t="s">
        <v>22</v>
      </c>
      <c r="G30" s="10" t="s">
        <v>23</v>
      </c>
      <c r="H30" s="10" t="s">
        <v>24</v>
      </c>
      <c r="I30" s="10" t="s">
        <v>17</v>
      </c>
      <c r="J30" s="10" t="s">
        <v>18</v>
      </c>
      <c r="K30" s="10" t="s">
        <v>19</v>
      </c>
      <c r="L30" s="10" t="s">
        <v>20</v>
      </c>
      <c r="M30" s="10" t="s">
        <v>21</v>
      </c>
      <c r="N30" s="10" t="s">
        <v>22</v>
      </c>
      <c r="O30" s="10" t="s">
        <v>23</v>
      </c>
      <c r="P30" s="10" t="s">
        <v>24</v>
      </c>
      <c r="Q30" s="10" t="s">
        <v>17</v>
      </c>
      <c r="R30" s="10" t="s">
        <v>18</v>
      </c>
      <c r="S30" s="10" t="s">
        <v>19</v>
      </c>
      <c r="T30" s="10" t="s">
        <v>20</v>
      </c>
      <c r="U30" s="10" t="s">
        <v>21</v>
      </c>
      <c r="V30" s="10" t="s">
        <v>22</v>
      </c>
      <c r="W30" s="10" t="s">
        <v>23</v>
      </c>
      <c r="X30" s="10" t="s">
        <v>24</v>
      </c>
      <c r="Y30" s="10" t="s">
        <v>17</v>
      </c>
      <c r="Z30" s="10" t="s">
        <v>18</v>
      </c>
      <c r="AA30" s="10" t="s">
        <v>19</v>
      </c>
      <c r="AB30" s="10" t="s">
        <v>20</v>
      </c>
      <c r="AC30" s="10" t="s">
        <v>21</v>
      </c>
      <c r="AD30" s="10" t="s">
        <v>22</v>
      </c>
      <c r="AE30" s="10" t="s">
        <v>23</v>
      </c>
      <c r="AF30" s="10" t="s">
        <v>24</v>
      </c>
    </row>
    <row r="31" spans="1:32" x14ac:dyDescent="0.25">
      <c r="A31" s="40" t="s">
        <v>25</v>
      </c>
      <c r="B31" s="11">
        <v>0.8</v>
      </c>
      <c r="C31" s="12">
        <f t="shared" ref="C31:C35" si="9">$C$3*B31</f>
        <v>220.24565861922918</v>
      </c>
      <c r="D31" s="13">
        <v>5</v>
      </c>
      <c r="E31" s="13">
        <v>4</v>
      </c>
      <c r="F31" s="37">
        <f>(D31*E31)+(D32*E32)+(D33*E33)+(D34*E34)+(D35*E35)</f>
        <v>20</v>
      </c>
      <c r="G31" s="34">
        <f>AVERAGE(B31:B35)</f>
        <v>0.8</v>
      </c>
      <c r="H31" s="37" t="s">
        <v>65</v>
      </c>
      <c r="I31" s="37" t="s">
        <v>27</v>
      </c>
      <c r="J31" s="11">
        <v>0.75</v>
      </c>
      <c r="K31" s="12">
        <f>$F$3*J31</f>
        <v>168.76687668766877</v>
      </c>
      <c r="L31" s="13">
        <v>4</v>
      </c>
      <c r="M31" s="13">
        <v>6</v>
      </c>
      <c r="N31" s="37">
        <f>(L31*M31)+(L32*M32)+(L33*M33)+(L34*M34)+(L35*M35)</f>
        <v>24</v>
      </c>
      <c r="O31" s="34">
        <f>AVERAGE(J31:J35)</f>
        <v>0.75</v>
      </c>
      <c r="P31" s="37" t="s">
        <v>65</v>
      </c>
      <c r="Q31" s="37" t="s">
        <v>25</v>
      </c>
      <c r="R31" s="11">
        <v>0.8</v>
      </c>
      <c r="S31" s="12">
        <f t="shared" ref="S31:S35" si="10">$C$3*R31</f>
        <v>220.24565861922918</v>
      </c>
      <c r="T31" s="13">
        <v>5</v>
      </c>
      <c r="U31" s="13">
        <v>4</v>
      </c>
      <c r="V31" s="37">
        <f>(T31*U31)+(T32*U32)+(T33*U33)+(T34*U34)+(T35*U35)</f>
        <v>20</v>
      </c>
      <c r="W31" s="34">
        <f>AVERAGE(R31:R35)</f>
        <v>0.8</v>
      </c>
      <c r="X31" s="37" t="s">
        <v>65</v>
      </c>
      <c r="Y31" s="44" t="s">
        <v>28</v>
      </c>
      <c r="Z31" s="27">
        <v>0.8</v>
      </c>
      <c r="AA31" s="28">
        <f>$I$3*Z31</f>
        <v>237.18763235916987</v>
      </c>
      <c r="AB31" s="26">
        <v>4</v>
      </c>
      <c r="AC31" s="26">
        <v>4</v>
      </c>
      <c r="AD31" s="44">
        <f>(AB31*AC31)+(AB32*AC32)+(AB33*AC33)+(AB34*AC34)+(AB35*AC35)</f>
        <v>16</v>
      </c>
      <c r="AE31" s="45">
        <f>AVERAGE(Z31:Z35)</f>
        <v>0.8</v>
      </c>
      <c r="AF31" s="44" t="s">
        <v>65</v>
      </c>
    </row>
    <row r="32" spans="1:32" x14ac:dyDescent="0.25">
      <c r="A32" s="41"/>
      <c r="B32" s="11"/>
      <c r="C32" s="12">
        <f t="shared" si="9"/>
        <v>0</v>
      </c>
      <c r="D32" s="13"/>
      <c r="E32" s="13"/>
      <c r="F32" s="35"/>
      <c r="G32" s="35"/>
      <c r="H32" s="35"/>
      <c r="I32" s="35"/>
      <c r="J32" s="11"/>
      <c r="K32" s="12">
        <f t="shared" ref="K32:K35" si="11">$C$3*J32</f>
        <v>0</v>
      </c>
      <c r="L32" s="13"/>
      <c r="M32" s="13"/>
      <c r="N32" s="35"/>
      <c r="O32" s="35"/>
      <c r="P32" s="35"/>
      <c r="Q32" s="35"/>
      <c r="R32" s="11"/>
      <c r="S32" s="12">
        <f t="shared" si="10"/>
        <v>0</v>
      </c>
      <c r="T32" s="13"/>
      <c r="U32" s="13"/>
      <c r="V32" s="35"/>
      <c r="W32" s="35"/>
      <c r="X32" s="35"/>
      <c r="Y32" s="35"/>
      <c r="Z32" s="27"/>
      <c r="AA32" s="28">
        <f t="shared" ref="AA32:AA35" si="12">$F$3*Z32</f>
        <v>0</v>
      </c>
      <c r="AB32" s="26"/>
      <c r="AC32" s="26"/>
      <c r="AD32" s="35"/>
      <c r="AE32" s="35"/>
      <c r="AF32" s="35"/>
    </row>
    <row r="33" spans="1:32" x14ac:dyDescent="0.25">
      <c r="A33" s="41"/>
      <c r="B33" s="11"/>
      <c r="C33" s="12">
        <f t="shared" si="9"/>
        <v>0</v>
      </c>
      <c r="D33" s="13"/>
      <c r="E33" s="13"/>
      <c r="F33" s="35"/>
      <c r="G33" s="35"/>
      <c r="H33" s="35"/>
      <c r="I33" s="35"/>
      <c r="J33" s="11"/>
      <c r="K33" s="12">
        <f t="shared" si="11"/>
        <v>0</v>
      </c>
      <c r="L33" s="13"/>
      <c r="M33" s="13"/>
      <c r="N33" s="35"/>
      <c r="O33" s="35"/>
      <c r="P33" s="35"/>
      <c r="Q33" s="35"/>
      <c r="R33" s="11"/>
      <c r="S33" s="12">
        <f t="shared" si="10"/>
        <v>0</v>
      </c>
      <c r="T33" s="13"/>
      <c r="U33" s="13"/>
      <c r="V33" s="35"/>
      <c r="W33" s="35"/>
      <c r="X33" s="35"/>
      <c r="Y33" s="35"/>
      <c r="Z33" s="27"/>
      <c r="AA33" s="28">
        <f t="shared" si="12"/>
        <v>0</v>
      </c>
      <c r="AB33" s="26"/>
      <c r="AC33" s="26"/>
      <c r="AD33" s="35"/>
      <c r="AE33" s="35"/>
      <c r="AF33" s="35"/>
    </row>
    <row r="34" spans="1:32" x14ac:dyDescent="0.25">
      <c r="A34" s="41"/>
      <c r="B34" s="13"/>
      <c r="C34" s="12">
        <f t="shared" si="9"/>
        <v>0</v>
      </c>
      <c r="D34" s="13"/>
      <c r="E34" s="13"/>
      <c r="F34" s="35"/>
      <c r="G34" s="35"/>
      <c r="H34" s="35"/>
      <c r="I34" s="35"/>
      <c r="J34" s="13"/>
      <c r="K34" s="12">
        <f t="shared" si="11"/>
        <v>0</v>
      </c>
      <c r="L34" s="13"/>
      <c r="M34" s="13"/>
      <c r="N34" s="35"/>
      <c r="O34" s="35"/>
      <c r="P34" s="35"/>
      <c r="Q34" s="35"/>
      <c r="R34" s="13"/>
      <c r="S34" s="12">
        <f t="shared" si="10"/>
        <v>0</v>
      </c>
      <c r="T34" s="13"/>
      <c r="U34" s="13"/>
      <c r="V34" s="35"/>
      <c r="W34" s="35"/>
      <c r="X34" s="35"/>
      <c r="Y34" s="35"/>
      <c r="Z34" s="26"/>
      <c r="AA34" s="28">
        <f t="shared" si="12"/>
        <v>0</v>
      </c>
      <c r="AB34" s="26"/>
      <c r="AC34" s="26"/>
      <c r="AD34" s="35"/>
      <c r="AE34" s="35"/>
      <c r="AF34" s="35"/>
    </row>
    <row r="35" spans="1:32" x14ac:dyDescent="0.25">
      <c r="A35" s="42"/>
      <c r="B35" s="13"/>
      <c r="C35" s="12">
        <f t="shared" si="9"/>
        <v>0</v>
      </c>
      <c r="D35" s="13"/>
      <c r="E35" s="13"/>
      <c r="F35" s="36"/>
      <c r="G35" s="36"/>
      <c r="H35" s="36"/>
      <c r="I35" s="36"/>
      <c r="J35" s="13"/>
      <c r="K35" s="12">
        <f t="shared" si="11"/>
        <v>0</v>
      </c>
      <c r="L35" s="13"/>
      <c r="M35" s="13"/>
      <c r="N35" s="36"/>
      <c r="O35" s="36"/>
      <c r="P35" s="36"/>
      <c r="Q35" s="36"/>
      <c r="R35" s="13"/>
      <c r="S35" s="12">
        <f t="shared" si="10"/>
        <v>0</v>
      </c>
      <c r="T35" s="13"/>
      <c r="U35" s="13"/>
      <c r="V35" s="36"/>
      <c r="W35" s="36"/>
      <c r="X35" s="36"/>
      <c r="Y35" s="36"/>
      <c r="Z35" s="26"/>
      <c r="AA35" s="28">
        <f t="shared" si="12"/>
        <v>0</v>
      </c>
      <c r="AB35" s="26"/>
      <c r="AC35" s="26"/>
      <c r="AD35" s="36"/>
      <c r="AE35" s="36"/>
      <c r="AF35" s="36"/>
    </row>
    <row r="36" spans="1:32" x14ac:dyDescent="0.25">
      <c r="A36" s="43" t="s">
        <v>31</v>
      </c>
      <c r="B36" s="15">
        <v>0.8</v>
      </c>
      <c r="C36" s="16">
        <f t="shared" ref="C36:C40" si="13">$F$3*B36</f>
        <v>180.01800180018003</v>
      </c>
      <c r="D36" s="17">
        <v>5</v>
      </c>
      <c r="E36" s="17">
        <v>4</v>
      </c>
      <c r="F36" s="38">
        <f>(D36*E36)+(D37*E37)+(D38*E38)+(D39*E39)+(D40*E40)</f>
        <v>20</v>
      </c>
      <c r="G36" s="39">
        <f>AVERAGE(B36:B40)</f>
        <v>0.8</v>
      </c>
      <c r="H36" s="38" t="s">
        <v>65</v>
      </c>
      <c r="I36" s="38" t="s">
        <v>28</v>
      </c>
      <c r="J36" s="15">
        <v>0.8</v>
      </c>
      <c r="K36" s="16">
        <f>$I$3*J36</f>
        <v>237.18763235916987</v>
      </c>
      <c r="L36" s="17">
        <v>4</v>
      </c>
      <c r="M36" s="17">
        <v>4</v>
      </c>
      <c r="N36" s="38">
        <f>(L36*M36)+(L37*M37)+(L38*M38)+(L39*M39)+(L40*M40)</f>
        <v>16</v>
      </c>
      <c r="O36" s="39">
        <f>AVERAGE(J36:J40)</f>
        <v>0.8</v>
      </c>
      <c r="P36" s="38" t="s">
        <v>65</v>
      </c>
      <c r="Q36" s="38" t="s">
        <v>31</v>
      </c>
      <c r="R36" s="15">
        <v>0.8</v>
      </c>
      <c r="S36" s="16">
        <f t="shared" ref="S36:S40" si="14">$F$3*R36</f>
        <v>180.01800180018003</v>
      </c>
      <c r="T36" s="17">
        <v>5</v>
      </c>
      <c r="U36" s="17">
        <v>4</v>
      </c>
      <c r="V36" s="38">
        <f>(T36*U36)+(T37*U37)+(T38*U38)+(T39*U39)+(T40*U40)</f>
        <v>20</v>
      </c>
      <c r="W36" s="39">
        <f>AVERAGE(R36:R40)</f>
        <v>0.8</v>
      </c>
      <c r="X36" s="38" t="s">
        <v>65</v>
      </c>
      <c r="Y36" s="38" t="s">
        <v>66</v>
      </c>
      <c r="Z36" s="18">
        <v>0.75</v>
      </c>
      <c r="AA36" s="19">
        <f t="shared" ref="AA36:AA40" si="15">($F$3*Z36)</f>
        <v>168.76687668766877</v>
      </c>
      <c r="AB36" s="21">
        <v>4</v>
      </c>
      <c r="AC36" s="21">
        <v>6</v>
      </c>
      <c r="AD36" s="38">
        <f>(AB36*AC36)+(AB37*AC37)+(AB38*AC38)+(AB39*AC39)+(AB40*AC40)</f>
        <v>24</v>
      </c>
      <c r="AE36" s="39">
        <f>AVERAGE(Z36:Z40)</f>
        <v>0.75</v>
      </c>
      <c r="AF36" s="38"/>
    </row>
    <row r="37" spans="1:32" x14ac:dyDescent="0.25">
      <c r="A37" s="41"/>
      <c r="B37" s="15"/>
      <c r="C37" s="16">
        <f t="shared" si="13"/>
        <v>0</v>
      </c>
      <c r="D37" s="17"/>
      <c r="E37" s="17"/>
      <c r="F37" s="35"/>
      <c r="G37" s="35"/>
      <c r="H37" s="35"/>
      <c r="I37" s="35"/>
      <c r="J37" s="15"/>
      <c r="K37" s="16">
        <f t="shared" ref="K37:K40" si="16">$F$3*J37</f>
        <v>0</v>
      </c>
      <c r="L37" s="17"/>
      <c r="M37" s="17"/>
      <c r="N37" s="35"/>
      <c r="O37" s="35"/>
      <c r="P37" s="35"/>
      <c r="Q37" s="35"/>
      <c r="R37" s="15"/>
      <c r="S37" s="16">
        <f t="shared" si="14"/>
        <v>0</v>
      </c>
      <c r="T37" s="17"/>
      <c r="U37" s="17"/>
      <c r="V37" s="35"/>
      <c r="W37" s="35"/>
      <c r="X37" s="35"/>
      <c r="Y37" s="35"/>
      <c r="Z37" s="15"/>
      <c r="AA37" s="19">
        <f t="shared" si="15"/>
        <v>0</v>
      </c>
      <c r="AB37" s="17"/>
      <c r="AC37" s="17"/>
      <c r="AD37" s="35"/>
      <c r="AE37" s="35"/>
      <c r="AF37" s="35"/>
    </row>
    <row r="38" spans="1:32" x14ac:dyDescent="0.25">
      <c r="A38" s="41"/>
      <c r="B38" s="15"/>
      <c r="C38" s="16">
        <f t="shared" si="13"/>
        <v>0</v>
      </c>
      <c r="D38" s="17"/>
      <c r="E38" s="17"/>
      <c r="F38" s="35"/>
      <c r="G38" s="35"/>
      <c r="H38" s="35"/>
      <c r="I38" s="35"/>
      <c r="J38" s="15"/>
      <c r="K38" s="16">
        <f t="shared" si="16"/>
        <v>0</v>
      </c>
      <c r="L38" s="17"/>
      <c r="M38" s="17"/>
      <c r="N38" s="35"/>
      <c r="O38" s="35"/>
      <c r="P38" s="35"/>
      <c r="Q38" s="35"/>
      <c r="R38" s="15"/>
      <c r="S38" s="16">
        <f t="shared" si="14"/>
        <v>0</v>
      </c>
      <c r="T38" s="17"/>
      <c r="U38" s="17"/>
      <c r="V38" s="35"/>
      <c r="W38" s="35"/>
      <c r="X38" s="35"/>
      <c r="Y38" s="35"/>
      <c r="Z38" s="15"/>
      <c r="AA38" s="19">
        <f t="shared" si="15"/>
        <v>0</v>
      </c>
      <c r="AB38" s="17"/>
      <c r="AC38" s="17"/>
      <c r="AD38" s="35"/>
      <c r="AE38" s="35"/>
      <c r="AF38" s="35"/>
    </row>
    <row r="39" spans="1:32" x14ac:dyDescent="0.25">
      <c r="A39" s="41"/>
      <c r="B39" s="17"/>
      <c r="C39" s="16">
        <f t="shared" si="13"/>
        <v>0</v>
      </c>
      <c r="D39" s="17"/>
      <c r="E39" s="17"/>
      <c r="F39" s="35"/>
      <c r="G39" s="35"/>
      <c r="H39" s="35"/>
      <c r="I39" s="35"/>
      <c r="J39" s="17"/>
      <c r="K39" s="16">
        <f t="shared" si="16"/>
        <v>0</v>
      </c>
      <c r="L39" s="17"/>
      <c r="M39" s="17"/>
      <c r="N39" s="35"/>
      <c r="O39" s="35"/>
      <c r="P39" s="35"/>
      <c r="Q39" s="35"/>
      <c r="R39" s="17"/>
      <c r="S39" s="16">
        <f t="shared" si="14"/>
        <v>0</v>
      </c>
      <c r="T39" s="17"/>
      <c r="U39" s="17"/>
      <c r="V39" s="35"/>
      <c r="W39" s="35"/>
      <c r="X39" s="35"/>
      <c r="Y39" s="35"/>
      <c r="Z39" s="17"/>
      <c r="AA39" s="19">
        <f t="shared" si="15"/>
        <v>0</v>
      </c>
      <c r="AB39" s="17"/>
      <c r="AC39" s="17"/>
      <c r="AD39" s="35"/>
      <c r="AE39" s="35"/>
      <c r="AF39" s="35"/>
    </row>
    <row r="40" spans="1:32" x14ac:dyDescent="0.25">
      <c r="A40" s="42"/>
      <c r="B40" s="17"/>
      <c r="C40" s="16">
        <f t="shared" si="13"/>
        <v>0</v>
      </c>
      <c r="D40" s="17"/>
      <c r="E40" s="17"/>
      <c r="F40" s="36"/>
      <c r="G40" s="36"/>
      <c r="H40" s="36"/>
      <c r="I40" s="36"/>
      <c r="J40" s="17"/>
      <c r="K40" s="16">
        <f t="shared" si="16"/>
        <v>0</v>
      </c>
      <c r="L40" s="17"/>
      <c r="M40" s="17"/>
      <c r="N40" s="36"/>
      <c r="O40" s="36"/>
      <c r="P40" s="36"/>
      <c r="Q40" s="36"/>
      <c r="R40" s="17"/>
      <c r="S40" s="16">
        <f t="shared" si="14"/>
        <v>0</v>
      </c>
      <c r="T40" s="17"/>
      <c r="U40" s="17"/>
      <c r="V40" s="36"/>
      <c r="W40" s="36"/>
      <c r="X40" s="36"/>
      <c r="Y40" s="36"/>
      <c r="Z40" s="17"/>
      <c r="AA40" s="19">
        <f t="shared" si="15"/>
        <v>0</v>
      </c>
      <c r="AB40" s="17"/>
      <c r="AC40" s="17"/>
      <c r="AD40" s="36"/>
      <c r="AE40" s="36"/>
      <c r="AF40" s="36"/>
    </row>
    <row r="41" spans="1:32" x14ac:dyDescent="0.25">
      <c r="A41" s="40" t="s">
        <v>38</v>
      </c>
      <c r="B41" s="11">
        <v>0.7</v>
      </c>
      <c r="C41" s="14">
        <f t="shared" ref="C41:C45" si="17">$I$3*B41</f>
        <v>207.53917831427361</v>
      </c>
      <c r="D41" s="13">
        <v>4</v>
      </c>
      <c r="E41" s="13">
        <v>4</v>
      </c>
      <c r="F41" s="37">
        <f>(D41*E41)+(D42*E42)+(D43*E43)+(D44*E44)+(D45*E45)</f>
        <v>16</v>
      </c>
      <c r="G41" s="34">
        <f>AVERAGE(B41:B45)</f>
        <v>0.7</v>
      </c>
      <c r="H41" s="37"/>
      <c r="I41" s="37" t="s">
        <v>69</v>
      </c>
      <c r="J41" s="11">
        <v>0.7</v>
      </c>
      <c r="K41" s="14">
        <f>($F$3*J41)</f>
        <v>157.51575157515751</v>
      </c>
      <c r="L41" s="13">
        <v>4</v>
      </c>
      <c r="M41" s="13">
        <v>6</v>
      </c>
      <c r="N41" s="37">
        <f>(L41*M41)+(L42*M42)+(L43*M43)+(L44*M44)+(L45*M45)</f>
        <v>24</v>
      </c>
      <c r="O41" s="34">
        <f>AVERAGE(J41:J45)</f>
        <v>0.7</v>
      </c>
      <c r="P41" s="37"/>
      <c r="Q41" s="37" t="s">
        <v>38</v>
      </c>
      <c r="R41" s="11">
        <v>0.7</v>
      </c>
      <c r="S41" s="14">
        <f t="shared" ref="S41:S45" si="18">$I$3*R41</f>
        <v>207.53917831427361</v>
      </c>
      <c r="T41" s="13">
        <v>4</v>
      </c>
      <c r="U41" s="13">
        <v>4</v>
      </c>
      <c r="V41" s="37">
        <f>(T41*U41)+(T42*U42)+(T43*U43)+(T44*U44)+(T45*U45)</f>
        <v>16</v>
      </c>
      <c r="W41" s="34">
        <f>AVERAGE(R41:R45)</f>
        <v>0.7</v>
      </c>
      <c r="X41" s="37"/>
      <c r="Y41" s="37" t="s">
        <v>45</v>
      </c>
      <c r="Z41" s="11">
        <v>0.7</v>
      </c>
      <c r="AA41" s="12">
        <f>$I$3*Z41</f>
        <v>207.53917831427361</v>
      </c>
      <c r="AB41" s="13">
        <v>4</v>
      </c>
      <c r="AC41" s="13">
        <v>4</v>
      </c>
      <c r="AD41" s="37">
        <f>(AB41*AC41)+(AB42*AC42)+(AB43*AC43)+(AB44*AC44)+(AB45*AC45)</f>
        <v>16</v>
      </c>
      <c r="AE41" s="34">
        <f>AVERAGE(Z41:Z45)</f>
        <v>0.7</v>
      </c>
      <c r="AF41" s="37"/>
    </row>
    <row r="42" spans="1:32" x14ac:dyDescent="0.25">
      <c r="A42" s="41"/>
      <c r="B42" s="13"/>
      <c r="C42" s="14">
        <f t="shared" si="17"/>
        <v>0</v>
      </c>
      <c r="D42" s="13"/>
      <c r="E42" s="13"/>
      <c r="F42" s="35"/>
      <c r="G42" s="35"/>
      <c r="H42" s="35"/>
      <c r="I42" s="35"/>
      <c r="J42" s="13"/>
      <c r="K42" s="14">
        <f t="shared" ref="K42:K45" si="19">($F$3*J42)*0.9</f>
        <v>0</v>
      </c>
      <c r="L42" s="13"/>
      <c r="M42" s="13"/>
      <c r="N42" s="35"/>
      <c r="O42" s="35"/>
      <c r="P42" s="35"/>
      <c r="Q42" s="35"/>
      <c r="R42" s="13"/>
      <c r="S42" s="14">
        <f t="shared" si="18"/>
        <v>0</v>
      </c>
      <c r="T42" s="13"/>
      <c r="U42" s="13"/>
      <c r="V42" s="35"/>
      <c r="W42" s="35"/>
      <c r="X42" s="35"/>
      <c r="Y42" s="35"/>
      <c r="Z42" s="11"/>
      <c r="AA42" s="12">
        <f t="shared" ref="AA42:AA45" si="20">$C$3*Z42</f>
        <v>0</v>
      </c>
      <c r="AB42" s="13"/>
      <c r="AC42" s="13"/>
      <c r="AD42" s="35"/>
      <c r="AE42" s="35"/>
      <c r="AF42" s="35"/>
    </row>
    <row r="43" spans="1:32" x14ac:dyDescent="0.25">
      <c r="A43" s="41"/>
      <c r="B43" s="13"/>
      <c r="C43" s="14">
        <f t="shared" si="17"/>
        <v>0</v>
      </c>
      <c r="D43" s="13"/>
      <c r="E43" s="13"/>
      <c r="F43" s="35"/>
      <c r="G43" s="35"/>
      <c r="H43" s="35"/>
      <c r="I43" s="35"/>
      <c r="J43" s="13"/>
      <c r="K43" s="14">
        <f t="shared" si="19"/>
        <v>0</v>
      </c>
      <c r="L43" s="13"/>
      <c r="M43" s="13"/>
      <c r="N43" s="35"/>
      <c r="O43" s="35"/>
      <c r="P43" s="35"/>
      <c r="Q43" s="35"/>
      <c r="R43" s="13"/>
      <c r="S43" s="14">
        <f t="shared" si="18"/>
        <v>0</v>
      </c>
      <c r="T43" s="13"/>
      <c r="U43" s="13"/>
      <c r="V43" s="35"/>
      <c r="W43" s="35"/>
      <c r="X43" s="35"/>
      <c r="Y43" s="35"/>
      <c r="Z43" s="11"/>
      <c r="AA43" s="12">
        <f t="shared" si="20"/>
        <v>0</v>
      </c>
      <c r="AB43" s="13"/>
      <c r="AC43" s="13"/>
      <c r="AD43" s="35"/>
      <c r="AE43" s="35"/>
      <c r="AF43" s="35"/>
    </row>
    <row r="44" spans="1:32" x14ac:dyDescent="0.25">
      <c r="A44" s="41"/>
      <c r="B44" s="13"/>
      <c r="C44" s="14">
        <f t="shared" si="17"/>
        <v>0</v>
      </c>
      <c r="D44" s="13"/>
      <c r="E44" s="13"/>
      <c r="F44" s="35"/>
      <c r="G44" s="35"/>
      <c r="H44" s="35"/>
      <c r="I44" s="35"/>
      <c r="J44" s="13"/>
      <c r="K44" s="14">
        <f t="shared" si="19"/>
        <v>0</v>
      </c>
      <c r="L44" s="13"/>
      <c r="M44" s="13"/>
      <c r="N44" s="35"/>
      <c r="O44" s="35"/>
      <c r="P44" s="35"/>
      <c r="Q44" s="35"/>
      <c r="R44" s="13"/>
      <c r="S44" s="14">
        <f t="shared" si="18"/>
        <v>0</v>
      </c>
      <c r="T44" s="13"/>
      <c r="U44" s="13"/>
      <c r="V44" s="35"/>
      <c r="W44" s="35"/>
      <c r="X44" s="35"/>
      <c r="Y44" s="35"/>
      <c r="Z44" s="13"/>
      <c r="AA44" s="12">
        <f t="shared" si="20"/>
        <v>0</v>
      </c>
      <c r="AB44" s="13"/>
      <c r="AC44" s="13"/>
      <c r="AD44" s="35"/>
      <c r="AE44" s="35"/>
      <c r="AF44" s="35"/>
    </row>
    <row r="45" spans="1:32" x14ac:dyDescent="0.25">
      <c r="A45" s="42"/>
      <c r="B45" s="13"/>
      <c r="C45" s="14">
        <f t="shared" si="17"/>
        <v>0</v>
      </c>
      <c r="D45" s="13"/>
      <c r="E45" s="13"/>
      <c r="F45" s="36"/>
      <c r="G45" s="36"/>
      <c r="H45" s="36"/>
      <c r="I45" s="36"/>
      <c r="J45" s="13"/>
      <c r="K45" s="14">
        <f t="shared" si="19"/>
        <v>0</v>
      </c>
      <c r="L45" s="13"/>
      <c r="M45" s="13"/>
      <c r="N45" s="36"/>
      <c r="O45" s="36"/>
      <c r="P45" s="36"/>
      <c r="Q45" s="36"/>
      <c r="R45" s="13"/>
      <c r="S45" s="14">
        <f t="shared" si="18"/>
        <v>0</v>
      </c>
      <c r="T45" s="13"/>
      <c r="U45" s="13"/>
      <c r="V45" s="36"/>
      <c r="W45" s="36"/>
      <c r="X45" s="36"/>
      <c r="Y45" s="36"/>
      <c r="Z45" s="13"/>
      <c r="AA45" s="12">
        <f t="shared" si="20"/>
        <v>0</v>
      </c>
      <c r="AB45" s="13"/>
      <c r="AC45" s="13"/>
      <c r="AD45" s="36"/>
      <c r="AE45" s="36"/>
      <c r="AF45" s="36"/>
    </row>
    <row r="46" spans="1:32" ht="94.5" x14ac:dyDescent="0.25">
      <c r="A46" s="24" t="s">
        <v>60</v>
      </c>
      <c r="B46" s="17" t="s">
        <v>54</v>
      </c>
      <c r="C46" s="17"/>
      <c r="D46" s="17">
        <v>4</v>
      </c>
      <c r="E46" s="17">
        <v>8</v>
      </c>
      <c r="F46" s="17"/>
      <c r="G46" s="17"/>
      <c r="H46" s="17"/>
      <c r="I46" s="17" t="s">
        <v>61</v>
      </c>
      <c r="J46" s="17" t="s">
        <v>54</v>
      </c>
      <c r="K46" s="17"/>
      <c r="L46" s="17">
        <v>4</v>
      </c>
      <c r="M46" s="17">
        <v>8</v>
      </c>
      <c r="N46" s="17"/>
      <c r="O46" s="17"/>
      <c r="P46" s="17"/>
      <c r="Q46" s="17" t="s">
        <v>60</v>
      </c>
      <c r="R46" s="17" t="s">
        <v>54</v>
      </c>
      <c r="S46" s="17"/>
      <c r="T46" s="17">
        <v>4</v>
      </c>
      <c r="U46" s="17">
        <v>8</v>
      </c>
      <c r="V46" s="17"/>
      <c r="W46" s="17"/>
      <c r="X46" s="17"/>
      <c r="Y46" s="17" t="s">
        <v>61</v>
      </c>
      <c r="Z46" s="17" t="s">
        <v>54</v>
      </c>
      <c r="AA46" s="17"/>
      <c r="AB46" s="17">
        <v>4</v>
      </c>
      <c r="AC46" s="17">
        <v>8</v>
      </c>
      <c r="AD46" s="17"/>
      <c r="AE46" s="17"/>
      <c r="AF46" s="17"/>
    </row>
    <row r="47" spans="1:32" ht="78.75" x14ac:dyDescent="0.25">
      <c r="A47" s="25" t="s">
        <v>70</v>
      </c>
      <c r="B47" s="13" t="s">
        <v>47</v>
      </c>
      <c r="C47" s="13"/>
      <c r="D47" s="13">
        <v>4</v>
      </c>
      <c r="E47" s="13">
        <v>8</v>
      </c>
      <c r="F47" s="13"/>
      <c r="G47" s="13"/>
      <c r="H47" s="13"/>
      <c r="I47" s="13" t="s">
        <v>63</v>
      </c>
      <c r="J47" s="26" t="s">
        <v>54</v>
      </c>
      <c r="K47" s="13"/>
      <c r="L47" s="13">
        <v>4</v>
      </c>
      <c r="M47" s="13">
        <v>8</v>
      </c>
      <c r="N47" s="13"/>
      <c r="O47" s="13"/>
      <c r="P47" s="13"/>
      <c r="Q47" s="13" t="s">
        <v>70</v>
      </c>
      <c r="R47" s="13" t="s">
        <v>47</v>
      </c>
      <c r="S47" s="13"/>
      <c r="T47" s="13">
        <v>4</v>
      </c>
      <c r="U47" s="13">
        <v>8</v>
      </c>
      <c r="V47" s="13"/>
      <c r="W47" s="13"/>
      <c r="X47" s="13"/>
      <c r="Y47" s="13" t="s">
        <v>63</v>
      </c>
      <c r="Z47" s="26" t="s">
        <v>54</v>
      </c>
      <c r="AA47" s="13"/>
      <c r="AB47" s="13">
        <v>4</v>
      </c>
      <c r="AC47" s="13">
        <v>8</v>
      </c>
      <c r="AD47" s="13"/>
      <c r="AE47" s="13"/>
      <c r="AF47" s="13"/>
    </row>
    <row r="48" spans="1:32" ht="63" x14ac:dyDescent="0.25">
      <c r="A48" s="24" t="s">
        <v>58</v>
      </c>
      <c r="B48" s="17" t="s">
        <v>41</v>
      </c>
      <c r="C48" s="17"/>
      <c r="D48" s="17">
        <v>4</v>
      </c>
      <c r="E48" s="17">
        <v>8</v>
      </c>
      <c r="F48" s="17"/>
      <c r="G48" s="17"/>
      <c r="H48" s="17"/>
      <c r="I48" s="17" t="s">
        <v>64</v>
      </c>
      <c r="J48" s="17" t="s">
        <v>54</v>
      </c>
      <c r="K48" s="17"/>
      <c r="L48" s="17">
        <v>4</v>
      </c>
      <c r="M48" s="17">
        <v>8</v>
      </c>
      <c r="N48" s="17"/>
      <c r="O48" s="17"/>
      <c r="P48" s="17"/>
      <c r="Q48" s="17" t="s">
        <v>58</v>
      </c>
      <c r="R48" s="17" t="s">
        <v>41</v>
      </c>
      <c r="S48" s="17"/>
      <c r="T48" s="17">
        <v>4</v>
      </c>
      <c r="U48" s="17">
        <v>8</v>
      </c>
      <c r="V48" s="17"/>
      <c r="W48" s="17"/>
      <c r="X48" s="17"/>
      <c r="Y48" s="17" t="s">
        <v>64</v>
      </c>
      <c r="Z48" s="17" t="s">
        <v>54</v>
      </c>
      <c r="AA48" s="17"/>
      <c r="AB48" s="17">
        <v>4</v>
      </c>
      <c r="AC48" s="17">
        <v>8</v>
      </c>
      <c r="AD48" s="17"/>
      <c r="AE48" s="17"/>
      <c r="AF48" s="17"/>
    </row>
    <row r="49" spans="1:32" ht="13.5" x14ac:dyDescent="0.25">
      <c r="A49" s="33" t="s">
        <v>68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3.5" x14ac:dyDescent="0.25">
      <c r="A50" s="33" t="s">
        <v>13</v>
      </c>
      <c r="B50" s="31"/>
      <c r="C50" s="31"/>
      <c r="D50" s="31"/>
      <c r="E50" s="31"/>
      <c r="F50" s="31"/>
      <c r="G50" s="31"/>
      <c r="H50" s="31"/>
      <c r="I50" s="33" t="s">
        <v>14</v>
      </c>
      <c r="J50" s="31"/>
      <c r="K50" s="31"/>
      <c r="L50" s="31"/>
      <c r="M50" s="31"/>
      <c r="N50" s="31"/>
      <c r="O50" s="31"/>
      <c r="P50" s="31"/>
      <c r="Q50" s="33" t="s">
        <v>15</v>
      </c>
      <c r="R50" s="31"/>
      <c r="S50" s="31"/>
      <c r="T50" s="31"/>
      <c r="U50" s="31"/>
      <c r="V50" s="31"/>
      <c r="W50" s="31"/>
      <c r="X50" s="31"/>
      <c r="Y50" s="33" t="s">
        <v>16</v>
      </c>
      <c r="Z50" s="31"/>
      <c r="AA50" s="31"/>
      <c r="AB50" s="31"/>
      <c r="AC50" s="31"/>
      <c r="AD50" s="31"/>
      <c r="AE50" s="31"/>
      <c r="AF50" s="31"/>
    </row>
    <row r="51" spans="1:32" ht="31.5" x14ac:dyDescent="0.25">
      <c r="A51" s="10" t="s">
        <v>17</v>
      </c>
      <c r="B51" s="10" t="s">
        <v>18</v>
      </c>
      <c r="C51" s="10" t="s">
        <v>19</v>
      </c>
      <c r="D51" s="10" t="s">
        <v>20</v>
      </c>
      <c r="E51" s="10" t="s">
        <v>21</v>
      </c>
      <c r="F51" s="10" t="s">
        <v>22</v>
      </c>
      <c r="G51" s="10" t="s">
        <v>23</v>
      </c>
      <c r="H51" s="10" t="s">
        <v>24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24</v>
      </c>
      <c r="Q51" s="10" t="s">
        <v>17</v>
      </c>
      <c r="R51" s="10" t="s">
        <v>18</v>
      </c>
      <c r="S51" s="10" t="s">
        <v>19</v>
      </c>
      <c r="T51" s="10" t="s">
        <v>20</v>
      </c>
      <c r="U51" s="10" t="s">
        <v>21</v>
      </c>
      <c r="V51" s="10" t="s">
        <v>22</v>
      </c>
      <c r="W51" s="10" t="s">
        <v>23</v>
      </c>
      <c r="X51" s="10" t="s">
        <v>24</v>
      </c>
      <c r="Y51" s="10" t="s">
        <v>17</v>
      </c>
      <c r="Z51" s="10" t="s">
        <v>18</v>
      </c>
      <c r="AA51" s="10" t="s">
        <v>19</v>
      </c>
      <c r="AB51" s="10" t="s">
        <v>20</v>
      </c>
      <c r="AC51" s="10" t="s">
        <v>21</v>
      </c>
      <c r="AD51" s="10" t="s">
        <v>22</v>
      </c>
      <c r="AE51" s="10" t="s">
        <v>23</v>
      </c>
      <c r="AF51" s="10" t="s">
        <v>24</v>
      </c>
    </row>
    <row r="52" spans="1:32" x14ac:dyDescent="0.25">
      <c r="A52" s="40" t="s">
        <v>29</v>
      </c>
      <c r="B52" s="11">
        <v>0.75</v>
      </c>
      <c r="C52" s="12">
        <f t="shared" ref="C52:C56" si="21">$C$3*B52</f>
        <v>206.48030495552734</v>
      </c>
      <c r="D52" s="13">
        <v>5</v>
      </c>
      <c r="E52" s="13">
        <v>5</v>
      </c>
      <c r="F52" s="37">
        <f>(D52*E52)+(D53*E53)+(D54*E54)+(D55*E55)+(D56*E56)</f>
        <v>25</v>
      </c>
      <c r="G52" s="34">
        <f>AVERAGE(B52:B56)</f>
        <v>0.75</v>
      </c>
      <c r="H52" s="37"/>
      <c r="I52" s="37" t="s">
        <v>30</v>
      </c>
      <c r="J52" s="11">
        <v>0.55000000000000004</v>
      </c>
      <c r="K52" s="12">
        <f>$F$3*J52</f>
        <v>123.76237623762377</v>
      </c>
      <c r="L52" s="13">
        <v>4</v>
      </c>
      <c r="M52" s="13">
        <v>5</v>
      </c>
      <c r="N52" s="37">
        <f>(L52*M52)+(L53*M53)+(L54*M54)+(L55*M55)+(L56*M56)</f>
        <v>20</v>
      </c>
      <c r="O52" s="34">
        <f>AVERAGE(J52:J56)</f>
        <v>0.55000000000000004</v>
      </c>
      <c r="P52" s="37"/>
      <c r="Q52" s="37" t="s">
        <v>29</v>
      </c>
      <c r="R52" s="11">
        <v>0.75</v>
      </c>
      <c r="S52" s="12">
        <f t="shared" ref="S52:S56" si="22">$C$3*R52</f>
        <v>206.48030495552734</v>
      </c>
      <c r="T52" s="13">
        <v>5</v>
      </c>
      <c r="U52" s="13">
        <v>5</v>
      </c>
      <c r="V52" s="37">
        <f>(T52*U52)+(T53*U53)+(T54*U54)+(T55*U55)+(T56*U56)</f>
        <v>25</v>
      </c>
      <c r="W52" s="34">
        <f>AVERAGE(R52:R56)</f>
        <v>0.75</v>
      </c>
      <c r="X52" s="37"/>
      <c r="Y52" s="37"/>
      <c r="Z52" s="11"/>
      <c r="AA52" s="14"/>
      <c r="AB52" s="13"/>
      <c r="AC52" s="13"/>
      <c r="AD52" s="37"/>
      <c r="AE52" s="37"/>
      <c r="AF52" s="37"/>
    </row>
    <row r="53" spans="1:32" x14ac:dyDescent="0.25">
      <c r="A53" s="41"/>
      <c r="B53" s="11"/>
      <c r="C53" s="12">
        <f t="shared" si="21"/>
        <v>0</v>
      </c>
      <c r="D53" s="13"/>
      <c r="E53" s="13"/>
      <c r="F53" s="35"/>
      <c r="G53" s="35"/>
      <c r="H53" s="35"/>
      <c r="I53" s="35"/>
      <c r="J53" s="11"/>
      <c r="K53" s="12">
        <f t="shared" ref="K53:K56" si="23">$C$3*J53</f>
        <v>0</v>
      </c>
      <c r="L53" s="13"/>
      <c r="M53" s="13"/>
      <c r="N53" s="35"/>
      <c r="O53" s="35"/>
      <c r="P53" s="35"/>
      <c r="Q53" s="35"/>
      <c r="R53" s="11"/>
      <c r="S53" s="12">
        <f t="shared" si="22"/>
        <v>0</v>
      </c>
      <c r="T53" s="13"/>
      <c r="U53" s="13"/>
      <c r="V53" s="35"/>
      <c r="W53" s="35"/>
      <c r="X53" s="35"/>
      <c r="Y53" s="35"/>
      <c r="Z53" s="11"/>
      <c r="AA53" s="14"/>
      <c r="AB53" s="13"/>
      <c r="AC53" s="13"/>
      <c r="AD53" s="35"/>
      <c r="AE53" s="35"/>
      <c r="AF53" s="35"/>
    </row>
    <row r="54" spans="1:32" x14ac:dyDescent="0.25">
      <c r="A54" s="41"/>
      <c r="B54" s="11"/>
      <c r="C54" s="12">
        <f t="shared" si="21"/>
        <v>0</v>
      </c>
      <c r="D54" s="13"/>
      <c r="E54" s="13"/>
      <c r="F54" s="35"/>
      <c r="G54" s="35"/>
      <c r="H54" s="35"/>
      <c r="I54" s="35"/>
      <c r="J54" s="11"/>
      <c r="K54" s="12">
        <f t="shared" si="23"/>
        <v>0</v>
      </c>
      <c r="L54" s="13"/>
      <c r="M54" s="13"/>
      <c r="N54" s="35"/>
      <c r="O54" s="35"/>
      <c r="P54" s="35"/>
      <c r="Q54" s="35"/>
      <c r="R54" s="11"/>
      <c r="S54" s="12">
        <f t="shared" si="22"/>
        <v>0</v>
      </c>
      <c r="T54" s="13"/>
      <c r="U54" s="13"/>
      <c r="V54" s="35"/>
      <c r="W54" s="35"/>
      <c r="X54" s="35"/>
      <c r="Y54" s="35"/>
      <c r="Z54" s="11"/>
      <c r="AA54" s="14"/>
      <c r="AB54" s="13"/>
      <c r="AC54" s="13"/>
      <c r="AD54" s="35"/>
      <c r="AE54" s="35"/>
      <c r="AF54" s="35"/>
    </row>
    <row r="55" spans="1:32" x14ac:dyDescent="0.25">
      <c r="A55" s="41"/>
      <c r="B55" s="13"/>
      <c r="C55" s="12">
        <f t="shared" si="21"/>
        <v>0</v>
      </c>
      <c r="D55" s="13"/>
      <c r="E55" s="13"/>
      <c r="F55" s="35"/>
      <c r="G55" s="35"/>
      <c r="H55" s="35"/>
      <c r="I55" s="35"/>
      <c r="J55" s="13"/>
      <c r="K55" s="12">
        <f t="shared" si="23"/>
        <v>0</v>
      </c>
      <c r="L55" s="13"/>
      <c r="M55" s="13"/>
      <c r="N55" s="35"/>
      <c r="O55" s="35"/>
      <c r="P55" s="35"/>
      <c r="Q55" s="35"/>
      <c r="R55" s="13"/>
      <c r="S55" s="12">
        <f t="shared" si="22"/>
        <v>0</v>
      </c>
      <c r="T55" s="13"/>
      <c r="U55" s="13"/>
      <c r="V55" s="35"/>
      <c r="W55" s="35"/>
      <c r="X55" s="35"/>
      <c r="Y55" s="35"/>
      <c r="Z55" s="13"/>
      <c r="AA55" s="14"/>
      <c r="AB55" s="13"/>
      <c r="AC55" s="13"/>
      <c r="AD55" s="35"/>
      <c r="AE55" s="35"/>
      <c r="AF55" s="35"/>
    </row>
    <row r="56" spans="1:32" x14ac:dyDescent="0.25">
      <c r="A56" s="42"/>
      <c r="B56" s="13"/>
      <c r="C56" s="12">
        <f t="shared" si="21"/>
        <v>0</v>
      </c>
      <c r="D56" s="13"/>
      <c r="E56" s="13"/>
      <c r="F56" s="36"/>
      <c r="G56" s="36"/>
      <c r="H56" s="36"/>
      <c r="I56" s="36"/>
      <c r="J56" s="13"/>
      <c r="K56" s="12">
        <f t="shared" si="23"/>
        <v>0</v>
      </c>
      <c r="L56" s="13"/>
      <c r="M56" s="13"/>
      <c r="N56" s="36"/>
      <c r="O56" s="36"/>
      <c r="P56" s="36"/>
      <c r="Q56" s="36"/>
      <c r="R56" s="13"/>
      <c r="S56" s="12">
        <f t="shared" si="22"/>
        <v>0</v>
      </c>
      <c r="T56" s="13"/>
      <c r="U56" s="13"/>
      <c r="V56" s="36"/>
      <c r="W56" s="36"/>
      <c r="X56" s="36"/>
      <c r="Y56" s="36"/>
      <c r="Z56" s="13"/>
      <c r="AA56" s="14"/>
      <c r="AB56" s="13"/>
      <c r="AC56" s="13"/>
      <c r="AD56" s="36"/>
      <c r="AE56" s="36"/>
      <c r="AF56" s="36"/>
    </row>
    <row r="57" spans="1:32" x14ac:dyDescent="0.25">
      <c r="A57" s="43" t="s">
        <v>32</v>
      </c>
      <c r="B57" s="15">
        <v>0.75</v>
      </c>
      <c r="C57" s="16">
        <f t="shared" ref="C57:C61" si="24">$F$3*B57</f>
        <v>168.76687668766877</v>
      </c>
      <c r="D57" s="17">
        <v>5</v>
      </c>
      <c r="E57" s="17">
        <v>5</v>
      </c>
      <c r="F57" s="38">
        <f>(D57*E57)+(D58*E58)+(D59*E59)+(D60*E60)+(D61*E61)</f>
        <v>25</v>
      </c>
      <c r="G57" s="39">
        <f>AVERAGE(B57:B61)</f>
        <v>0.75</v>
      </c>
      <c r="H57" s="38"/>
      <c r="I57" s="38" t="s">
        <v>34</v>
      </c>
      <c r="J57" s="15">
        <v>0.75</v>
      </c>
      <c r="K57" s="16">
        <f t="shared" ref="K57:K61" si="25">$F$3*J57</f>
        <v>168.76687668766877</v>
      </c>
      <c r="L57" s="17">
        <v>5</v>
      </c>
      <c r="M57" s="17">
        <v>5</v>
      </c>
      <c r="N57" s="38">
        <f>(L57*M57)+(L58*M58)+(L59*M59)+(L60*M60)+(L61*M61)</f>
        <v>25</v>
      </c>
      <c r="O57" s="39">
        <f>AVERAGE(J57:J61)</f>
        <v>0.75</v>
      </c>
      <c r="P57" s="38"/>
      <c r="Q57" s="38" t="s">
        <v>32</v>
      </c>
      <c r="R57" s="15">
        <v>0.75</v>
      </c>
      <c r="S57" s="16">
        <f t="shared" ref="S57:S61" si="26">$F$3*R57</f>
        <v>168.76687668766877</v>
      </c>
      <c r="T57" s="17">
        <v>5</v>
      </c>
      <c r="U57" s="17">
        <v>5</v>
      </c>
      <c r="V57" s="38">
        <f>(T57*U57)+(T58*U58)+(T59*U59)+(T60*U60)+(T61*U61)</f>
        <v>25</v>
      </c>
      <c r="W57" s="39">
        <f>AVERAGE(R57:R61)</f>
        <v>0.75</v>
      </c>
      <c r="X57" s="38"/>
      <c r="Y57" s="38"/>
      <c r="Z57" s="18"/>
      <c r="AA57" s="19"/>
      <c r="AB57" s="21"/>
      <c r="AC57" s="21"/>
      <c r="AD57" s="38"/>
      <c r="AE57" s="38"/>
      <c r="AF57" s="38"/>
    </row>
    <row r="58" spans="1:32" x14ac:dyDescent="0.25">
      <c r="A58" s="41"/>
      <c r="B58" s="15"/>
      <c r="C58" s="16">
        <f t="shared" si="24"/>
        <v>0</v>
      </c>
      <c r="D58" s="17"/>
      <c r="E58" s="17"/>
      <c r="F58" s="35"/>
      <c r="G58" s="35"/>
      <c r="H58" s="35"/>
      <c r="I58" s="35"/>
      <c r="J58" s="15"/>
      <c r="K58" s="16">
        <f t="shared" si="25"/>
        <v>0</v>
      </c>
      <c r="L58" s="17"/>
      <c r="M58" s="17"/>
      <c r="N58" s="35"/>
      <c r="O58" s="35"/>
      <c r="P58" s="35"/>
      <c r="Q58" s="35"/>
      <c r="R58" s="15"/>
      <c r="S58" s="16">
        <f t="shared" si="26"/>
        <v>0</v>
      </c>
      <c r="T58" s="17"/>
      <c r="U58" s="17"/>
      <c r="V58" s="35"/>
      <c r="W58" s="35"/>
      <c r="X58" s="35"/>
      <c r="Y58" s="35"/>
      <c r="Z58" s="15"/>
      <c r="AA58" s="16"/>
      <c r="AB58" s="17"/>
      <c r="AC58" s="17"/>
      <c r="AD58" s="35"/>
      <c r="AE58" s="35"/>
      <c r="AF58" s="35"/>
    </row>
    <row r="59" spans="1:32" x14ac:dyDescent="0.25">
      <c r="A59" s="41"/>
      <c r="B59" s="15"/>
      <c r="C59" s="16">
        <f t="shared" si="24"/>
        <v>0</v>
      </c>
      <c r="D59" s="17"/>
      <c r="E59" s="17"/>
      <c r="F59" s="35"/>
      <c r="G59" s="35"/>
      <c r="H59" s="35"/>
      <c r="I59" s="35"/>
      <c r="J59" s="15"/>
      <c r="K59" s="16">
        <f t="shared" si="25"/>
        <v>0</v>
      </c>
      <c r="L59" s="17"/>
      <c r="M59" s="17"/>
      <c r="N59" s="35"/>
      <c r="O59" s="35"/>
      <c r="P59" s="35"/>
      <c r="Q59" s="35"/>
      <c r="R59" s="15"/>
      <c r="S59" s="16">
        <f t="shared" si="26"/>
        <v>0</v>
      </c>
      <c r="T59" s="17"/>
      <c r="U59" s="17"/>
      <c r="V59" s="35"/>
      <c r="W59" s="35"/>
      <c r="X59" s="35"/>
      <c r="Y59" s="35"/>
      <c r="Z59" s="15"/>
      <c r="AA59" s="16"/>
      <c r="AB59" s="17"/>
      <c r="AC59" s="17"/>
      <c r="AD59" s="35"/>
      <c r="AE59" s="35"/>
      <c r="AF59" s="35"/>
    </row>
    <row r="60" spans="1:32" x14ac:dyDescent="0.25">
      <c r="A60" s="41"/>
      <c r="B60" s="17"/>
      <c r="C60" s="16">
        <f t="shared" si="24"/>
        <v>0</v>
      </c>
      <c r="D60" s="17"/>
      <c r="E60" s="17"/>
      <c r="F60" s="35"/>
      <c r="G60" s="35"/>
      <c r="H60" s="35"/>
      <c r="I60" s="35"/>
      <c r="J60" s="17"/>
      <c r="K60" s="16">
        <f t="shared" si="25"/>
        <v>0</v>
      </c>
      <c r="L60" s="17"/>
      <c r="M60" s="17"/>
      <c r="N60" s="35"/>
      <c r="O60" s="35"/>
      <c r="P60" s="35"/>
      <c r="Q60" s="35"/>
      <c r="R60" s="17"/>
      <c r="S60" s="16">
        <f t="shared" si="26"/>
        <v>0</v>
      </c>
      <c r="T60" s="17"/>
      <c r="U60" s="17"/>
      <c r="V60" s="35"/>
      <c r="W60" s="35"/>
      <c r="X60" s="35"/>
      <c r="Y60" s="35"/>
      <c r="Z60" s="17"/>
      <c r="AA60" s="16"/>
      <c r="AB60" s="17"/>
      <c r="AC60" s="17"/>
      <c r="AD60" s="35"/>
      <c r="AE60" s="35"/>
      <c r="AF60" s="35"/>
    </row>
    <row r="61" spans="1:32" x14ac:dyDescent="0.25">
      <c r="A61" s="42"/>
      <c r="B61" s="17"/>
      <c r="C61" s="16">
        <f t="shared" si="24"/>
        <v>0</v>
      </c>
      <c r="D61" s="17"/>
      <c r="E61" s="17"/>
      <c r="F61" s="36"/>
      <c r="G61" s="36"/>
      <c r="H61" s="36"/>
      <c r="I61" s="36"/>
      <c r="J61" s="17"/>
      <c r="K61" s="16">
        <f t="shared" si="25"/>
        <v>0</v>
      </c>
      <c r="L61" s="17"/>
      <c r="M61" s="17"/>
      <c r="N61" s="36"/>
      <c r="O61" s="36"/>
      <c r="P61" s="36"/>
      <c r="Q61" s="36"/>
      <c r="R61" s="17"/>
      <c r="S61" s="16">
        <f t="shared" si="26"/>
        <v>0</v>
      </c>
      <c r="T61" s="17"/>
      <c r="U61" s="17"/>
      <c r="V61" s="36"/>
      <c r="W61" s="36"/>
      <c r="X61" s="36"/>
      <c r="Y61" s="36"/>
      <c r="Z61" s="17"/>
      <c r="AA61" s="16"/>
      <c r="AB61" s="17"/>
      <c r="AC61" s="17"/>
      <c r="AD61" s="36"/>
      <c r="AE61" s="36"/>
      <c r="AF61" s="36"/>
    </row>
    <row r="62" spans="1:32" x14ac:dyDescent="0.25">
      <c r="A62" s="40" t="s">
        <v>37</v>
      </c>
      <c r="B62" s="11">
        <v>0.65</v>
      </c>
      <c r="C62" s="14">
        <f t="shared" ref="C62:C66" si="27">$I$3*B62</f>
        <v>192.71495129182551</v>
      </c>
      <c r="D62" s="13">
        <v>6</v>
      </c>
      <c r="E62" s="13">
        <v>3</v>
      </c>
      <c r="F62" s="37">
        <f>(D62*E62)+(D63*E63)+(D64*E64)+(D65*E65)+(D66*E66)</f>
        <v>18</v>
      </c>
      <c r="G62" s="34">
        <f>AVERAGE(B62:B66)</f>
        <v>0.65</v>
      </c>
      <c r="H62" s="37"/>
      <c r="I62" s="37" t="s">
        <v>37</v>
      </c>
      <c r="J62" s="11">
        <v>0.65</v>
      </c>
      <c r="K62" s="14">
        <f t="shared" ref="K62:K66" si="28">$I$3*J62</f>
        <v>192.71495129182551</v>
      </c>
      <c r="L62" s="13">
        <v>6</v>
      </c>
      <c r="M62" s="13">
        <v>3</v>
      </c>
      <c r="N62" s="37">
        <f>(L62*M62)+(L63*M63)+(L64*M64)+(L65*M65)+(L66*M66)</f>
        <v>18</v>
      </c>
      <c r="O62" s="34">
        <f>AVERAGE(J62:J66)</f>
        <v>0.65</v>
      </c>
      <c r="P62" s="37"/>
      <c r="Q62" s="37" t="s">
        <v>37</v>
      </c>
      <c r="R62" s="11">
        <v>0.65</v>
      </c>
      <c r="S62" s="14">
        <f t="shared" ref="S62:S66" si="29">$I$3*R62</f>
        <v>192.71495129182551</v>
      </c>
      <c r="T62" s="13">
        <v>6</v>
      </c>
      <c r="U62" s="13">
        <v>3</v>
      </c>
      <c r="V62" s="37">
        <f>(T62*U62)+(T63*U63)+(T64*U64)+(T65*U65)+(T66*U66)</f>
        <v>18</v>
      </c>
      <c r="W62" s="34">
        <f>AVERAGE(R62:R66)</f>
        <v>0.65</v>
      </c>
      <c r="X62" s="37"/>
      <c r="Y62" s="37"/>
      <c r="Z62" s="11"/>
      <c r="AA62" s="12"/>
      <c r="AB62" s="13"/>
      <c r="AC62" s="13"/>
      <c r="AD62" s="37"/>
      <c r="AE62" s="37"/>
      <c r="AF62" s="37"/>
    </row>
    <row r="63" spans="1:32" x14ac:dyDescent="0.25">
      <c r="A63" s="41"/>
      <c r="B63" s="13"/>
      <c r="C63" s="14">
        <f t="shared" si="27"/>
        <v>0</v>
      </c>
      <c r="D63" s="13"/>
      <c r="E63" s="13"/>
      <c r="F63" s="35"/>
      <c r="G63" s="35"/>
      <c r="H63" s="35"/>
      <c r="I63" s="35"/>
      <c r="J63" s="13"/>
      <c r="K63" s="14">
        <f t="shared" si="28"/>
        <v>0</v>
      </c>
      <c r="L63" s="13"/>
      <c r="M63" s="13"/>
      <c r="N63" s="35"/>
      <c r="O63" s="35"/>
      <c r="P63" s="35"/>
      <c r="Q63" s="35"/>
      <c r="R63" s="13"/>
      <c r="S63" s="14">
        <f t="shared" si="29"/>
        <v>0</v>
      </c>
      <c r="T63" s="13"/>
      <c r="U63" s="13"/>
      <c r="V63" s="35"/>
      <c r="W63" s="35"/>
      <c r="X63" s="35"/>
      <c r="Y63" s="35"/>
      <c r="Z63" s="11"/>
      <c r="AA63" s="12"/>
      <c r="AB63" s="13"/>
      <c r="AC63" s="13"/>
      <c r="AD63" s="35"/>
      <c r="AE63" s="35"/>
      <c r="AF63" s="35"/>
    </row>
    <row r="64" spans="1:32" x14ac:dyDescent="0.25">
      <c r="A64" s="41"/>
      <c r="B64" s="13"/>
      <c r="C64" s="14">
        <f t="shared" si="27"/>
        <v>0</v>
      </c>
      <c r="D64" s="13"/>
      <c r="E64" s="13"/>
      <c r="F64" s="35"/>
      <c r="G64" s="35"/>
      <c r="H64" s="35"/>
      <c r="I64" s="35"/>
      <c r="J64" s="13"/>
      <c r="K64" s="14">
        <f t="shared" si="28"/>
        <v>0</v>
      </c>
      <c r="L64" s="13"/>
      <c r="M64" s="13"/>
      <c r="N64" s="35"/>
      <c r="O64" s="35"/>
      <c r="P64" s="35"/>
      <c r="Q64" s="35"/>
      <c r="R64" s="13"/>
      <c r="S64" s="14">
        <f t="shared" si="29"/>
        <v>0</v>
      </c>
      <c r="T64" s="13"/>
      <c r="U64" s="13"/>
      <c r="V64" s="35"/>
      <c r="W64" s="35"/>
      <c r="X64" s="35"/>
      <c r="Y64" s="35"/>
      <c r="Z64" s="11"/>
      <c r="AA64" s="12"/>
      <c r="AB64" s="13"/>
      <c r="AC64" s="13"/>
      <c r="AD64" s="35"/>
      <c r="AE64" s="35"/>
      <c r="AF64" s="35"/>
    </row>
    <row r="65" spans="1:32" x14ac:dyDescent="0.25">
      <c r="A65" s="41"/>
      <c r="B65" s="13"/>
      <c r="C65" s="14">
        <f t="shared" si="27"/>
        <v>0</v>
      </c>
      <c r="D65" s="13"/>
      <c r="E65" s="13"/>
      <c r="F65" s="35"/>
      <c r="G65" s="35"/>
      <c r="H65" s="35"/>
      <c r="I65" s="35"/>
      <c r="J65" s="13"/>
      <c r="K65" s="14">
        <f t="shared" si="28"/>
        <v>0</v>
      </c>
      <c r="L65" s="13"/>
      <c r="M65" s="13"/>
      <c r="N65" s="35"/>
      <c r="O65" s="35"/>
      <c r="P65" s="35"/>
      <c r="Q65" s="35"/>
      <c r="R65" s="13"/>
      <c r="S65" s="14">
        <f t="shared" si="29"/>
        <v>0</v>
      </c>
      <c r="T65" s="13"/>
      <c r="U65" s="13"/>
      <c r="V65" s="35"/>
      <c r="W65" s="35"/>
      <c r="X65" s="35"/>
      <c r="Y65" s="35"/>
      <c r="Z65" s="13"/>
      <c r="AA65" s="12"/>
      <c r="AB65" s="13"/>
      <c r="AC65" s="13"/>
      <c r="AD65" s="35"/>
      <c r="AE65" s="35"/>
      <c r="AF65" s="35"/>
    </row>
    <row r="66" spans="1:32" x14ac:dyDescent="0.25">
      <c r="A66" s="42"/>
      <c r="B66" s="13"/>
      <c r="C66" s="14">
        <f t="shared" si="27"/>
        <v>0</v>
      </c>
      <c r="D66" s="13"/>
      <c r="E66" s="13"/>
      <c r="F66" s="36"/>
      <c r="G66" s="36"/>
      <c r="H66" s="36"/>
      <c r="I66" s="36"/>
      <c r="J66" s="13"/>
      <c r="K66" s="14">
        <f t="shared" si="28"/>
        <v>0</v>
      </c>
      <c r="L66" s="13"/>
      <c r="M66" s="13"/>
      <c r="N66" s="36"/>
      <c r="O66" s="36"/>
      <c r="P66" s="36"/>
      <c r="Q66" s="36"/>
      <c r="R66" s="13"/>
      <c r="S66" s="14">
        <f t="shared" si="29"/>
        <v>0</v>
      </c>
      <c r="T66" s="13"/>
      <c r="U66" s="13"/>
      <c r="V66" s="36"/>
      <c r="W66" s="36"/>
      <c r="X66" s="36"/>
      <c r="Y66" s="36"/>
      <c r="Z66" s="13"/>
      <c r="AA66" s="12"/>
      <c r="AB66" s="13"/>
      <c r="AC66" s="13"/>
      <c r="AD66" s="36"/>
      <c r="AE66" s="36"/>
      <c r="AF66" s="36"/>
    </row>
    <row r="67" spans="1:32" ht="110.25" x14ac:dyDescent="0.25">
      <c r="A67" s="24" t="s">
        <v>53</v>
      </c>
      <c r="B67" s="17" t="s">
        <v>54</v>
      </c>
      <c r="C67" s="17"/>
      <c r="D67" s="17">
        <v>3</v>
      </c>
      <c r="E67" s="17">
        <v>8</v>
      </c>
      <c r="F67" s="17"/>
      <c r="G67" s="17"/>
      <c r="H67" s="17"/>
      <c r="I67" s="17" t="s">
        <v>55</v>
      </c>
      <c r="J67" s="17" t="s">
        <v>54</v>
      </c>
      <c r="K67" s="17"/>
      <c r="L67" s="17">
        <v>3</v>
      </c>
      <c r="M67" s="17" t="s">
        <v>42</v>
      </c>
      <c r="N67" s="17"/>
      <c r="O67" s="17"/>
      <c r="P67" s="17"/>
      <c r="Q67" s="17" t="s">
        <v>53</v>
      </c>
      <c r="R67" s="17" t="s">
        <v>54</v>
      </c>
      <c r="S67" s="17"/>
      <c r="T67" s="17">
        <v>3</v>
      </c>
      <c r="U67" s="17">
        <v>8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78.75" x14ac:dyDescent="0.25">
      <c r="A68" s="25" t="s">
        <v>56</v>
      </c>
      <c r="B68" s="13" t="s">
        <v>47</v>
      </c>
      <c r="C68" s="13"/>
      <c r="D68" s="13">
        <v>3</v>
      </c>
      <c r="E68" s="13">
        <v>10</v>
      </c>
      <c r="F68" s="13"/>
      <c r="G68" s="13"/>
      <c r="H68" s="13"/>
      <c r="I68" s="13" t="s">
        <v>57</v>
      </c>
      <c r="J68" s="26" t="s">
        <v>54</v>
      </c>
      <c r="K68" s="13"/>
      <c r="L68" s="13">
        <v>3</v>
      </c>
      <c r="M68" s="13" t="s">
        <v>42</v>
      </c>
      <c r="N68" s="13"/>
      <c r="O68" s="13"/>
      <c r="P68" s="13"/>
      <c r="Q68" s="13" t="s">
        <v>56</v>
      </c>
      <c r="R68" s="13" t="s">
        <v>47</v>
      </c>
      <c r="S68" s="13"/>
      <c r="T68" s="13">
        <v>3</v>
      </c>
      <c r="U68" s="13">
        <v>10</v>
      </c>
      <c r="V68" s="13"/>
      <c r="W68" s="13"/>
      <c r="X68" s="13"/>
      <c r="Y68" s="13"/>
      <c r="Z68" s="26"/>
      <c r="AA68" s="13"/>
      <c r="AB68" s="13"/>
      <c r="AC68" s="13"/>
      <c r="AD68" s="13"/>
      <c r="AE68" s="13"/>
      <c r="AF68" s="13"/>
    </row>
    <row r="69" spans="1:32" ht="94.5" x14ac:dyDescent="0.25">
      <c r="A69" s="24" t="s">
        <v>58</v>
      </c>
      <c r="B69" s="17" t="s">
        <v>41</v>
      </c>
      <c r="C69" s="17"/>
      <c r="D69" s="17">
        <v>3</v>
      </c>
      <c r="E69" s="17">
        <v>10</v>
      </c>
      <c r="F69" s="17"/>
      <c r="G69" s="17"/>
      <c r="H69" s="17"/>
      <c r="I69" s="17" t="s">
        <v>59</v>
      </c>
      <c r="J69" s="17" t="s">
        <v>54</v>
      </c>
      <c r="K69" s="17"/>
      <c r="L69" s="17">
        <v>3</v>
      </c>
      <c r="M69" s="17" t="s">
        <v>42</v>
      </c>
      <c r="N69" s="17"/>
      <c r="O69" s="17"/>
      <c r="P69" s="17"/>
      <c r="Q69" s="17" t="s">
        <v>58</v>
      </c>
      <c r="R69" s="17" t="s">
        <v>41</v>
      </c>
      <c r="S69" s="17"/>
      <c r="T69" s="17">
        <v>3</v>
      </c>
      <c r="U69" s="17">
        <v>10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3.5" x14ac:dyDescent="0.25">
      <c r="A70" s="33" t="s">
        <v>52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1:32" ht="13.5" x14ac:dyDescent="0.25">
      <c r="A71" s="33" t="s">
        <v>13</v>
      </c>
      <c r="B71" s="31"/>
      <c r="C71" s="31"/>
      <c r="D71" s="31"/>
      <c r="E71" s="31"/>
      <c r="F71" s="31"/>
      <c r="G71" s="31"/>
      <c r="H71" s="31"/>
      <c r="I71" s="33" t="s">
        <v>14</v>
      </c>
      <c r="J71" s="31"/>
      <c r="K71" s="31"/>
      <c r="L71" s="31"/>
      <c r="M71" s="31"/>
      <c r="N71" s="31"/>
      <c r="O71" s="31"/>
      <c r="P71" s="31"/>
      <c r="Q71" s="33" t="s">
        <v>15</v>
      </c>
      <c r="R71" s="31"/>
      <c r="S71" s="31"/>
      <c r="T71" s="31"/>
      <c r="U71" s="31"/>
      <c r="V71" s="31"/>
      <c r="W71" s="31"/>
      <c r="X71" s="31"/>
      <c r="Y71" s="33" t="s">
        <v>16</v>
      </c>
      <c r="Z71" s="31"/>
      <c r="AA71" s="31"/>
      <c r="AB71" s="31"/>
      <c r="AC71" s="31"/>
      <c r="AD71" s="31"/>
      <c r="AE71" s="31"/>
      <c r="AF71" s="31"/>
    </row>
    <row r="72" spans="1:32" ht="31.5" x14ac:dyDescent="0.25">
      <c r="A72" s="10" t="s">
        <v>17</v>
      </c>
      <c r="B72" s="10" t="s">
        <v>18</v>
      </c>
      <c r="C72" s="10" t="s">
        <v>19</v>
      </c>
      <c r="D72" s="10" t="s">
        <v>20</v>
      </c>
      <c r="E72" s="10" t="s">
        <v>21</v>
      </c>
      <c r="F72" s="10" t="s">
        <v>22</v>
      </c>
      <c r="G72" s="10" t="s">
        <v>23</v>
      </c>
      <c r="H72" s="10" t="s">
        <v>24</v>
      </c>
      <c r="I72" s="10" t="s">
        <v>17</v>
      </c>
      <c r="J72" s="10" t="s">
        <v>18</v>
      </c>
      <c r="K72" s="10" t="s">
        <v>19</v>
      </c>
      <c r="L72" s="10" t="s">
        <v>20</v>
      </c>
      <c r="M72" s="10" t="s">
        <v>21</v>
      </c>
      <c r="N72" s="10" t="s">
        <v>22</v>
      </c>
      <c r="O72" s="10" t="s">
        <v>23</v>
      </c>
      <c r="P72" s="10" t="s">
        <v>24</v>
      </c>
      <c r="Q72" s="10" t="s">
        <v>17</v>
      </c>
      <c r="R72" s="10" t="s">
        <v>18</v>
      </c>
      <c r="S72" s="10" t="s">
        <v>19</v>
      </c>
      <c r="T72" s="10" t="s">
        <v>20</v>
      </c>
      <c r="U72" s="10" t="s">
        <v>21</v>
      </c>
      <c r="V72" s="10" t="s">
        <v>22</v>
      </c>
      <c r="W72" s="10" t="s">
        <v>23</v>
      </c>
      <c r="X72" s="10" t="s">
        <v>24</v>
      </c>
      <c r="Y72" s="10" t="s">
        <v>17</v>
      </c>
      <c r="Z72" s="10" t="s">
        <v>18</v>
      </c>
      <c r="AA72" s="10" t="s">
        <v>19</v>
      </c>
      <c r="AB72" s="10" t="s">
        <v>20</v>
      </c>
      <c r="AC72" s="10" t="s">
        <v>21</v>
      </c>
      <c r="AD72" s="10" t="s">
        <v>22</v>
      </c>
      <c r="AE72" s="10" t="s">
        <v>23</v>
      </c>
      <c r="AF72" s="10" t="s">
        <v>24</v>
      </c>
    </row>
    <row r="73" spans="1:32" x14ac:dyDescent="0.25">
      <c r="A73" s="40" t="s">
        <v>25</v>
      </c>
      <c r="B73" s="11">
        <v>0.85</v>
      </c>
      <c r="C73" s="12">
        <f t="shared" ref="C73:C77" si="30">$C$3*B73</f>
        <v>234.01101228293098</v>
      </c>
      <c r="D73" s="13">
        <v>5</v>
      </c>
      <c r="E73" s="13">
        <v>3</v>
      </c>
      <c r="F73" s="37">
        <f>(D73*E73)+(D74*E74)+(D75*E75)+(D76*E76)+(D77*E77)</f>
        <v>15</v>
      </c>
      <c r="G73" s="34">
        <f>AVERAGE(B73:B77)</f>
        <v>0.85</v>
      </c>
      <c r="H73" s="37" t="s">
        <v>73</v>
      </c>
      <c r="I73" s="37" t="s">
        <v>27</v>
      </c>
      <c r="J73" s="11">
        <v>0.8</v>
      </c>
      <c r="K73" s="12">
        <f>$F$3*J73</f>
        <v>180.01800180018003</v>
      </c>
      <c r="L73" s="13">
        <v>4</v>
      </c>
      <c r="M73" s="13">
        <v>4</v>
      </c>
      <c r="N73" s="37">
        <f>(L73*M73)+(L74*M74)+(L75*M75)+(L76*M76)+(L77*M77)</f>
        <v>16</v>
      </c>
      <c r="O73" s="34">
        <f>AVERAGE(J73:J77)</f>
        <v>0.8</v>
      </c>
      <c r="P73" s="37" t="s">
        <v>73</v>
      </c>
      <c r="Q73" s="37" t="s">
        <v>25</v>
      </c>
      <c r="R73" s="11">
        <v>0.85</v>
      </c>
      <c r="S73" s="12">
        <f t="shared" ref="S73:S77" si="31">$C$3*R73</f>
        <v>234.01101228293098</v>
      </c>
      <c r="T73" s="13">
        <v>5</v>
      </c>
      <c r="U73" s="13">
        <v>3</v>
      </c>
      <c r="V73" s="37">
        <f>(T73*U73)+(T74*U74)+(T75*U75)+(T76*U76)+(T77*U77)</f>
        <v>15</v>
      </c>
      <c r="W73" s="34">
        <f>AVERAGE(R73:R77)</f>
        <v>0.85</v>
      </c>
      <c r="X73" s="37" t="s">
        <v>73</v>
      </c>
      <c r="Y73" s="44" t="s">
        <v>28</v>
      </c>
      <c r="Z73" s="27">
        <v>0.85</v>
      </c>
      <c r="AA73" s="28">
        <f>$I$3*Z73</f>
        <v>252.01185938161797</v>
      </c>
      <c r="AB73" s="26">
        <v>3</v>
      </c>
      <c r="AC73" s="26">
        <v>3</v>
      </c>
      <c r="AD73" s="44">
        <f>(AB73*AC73)+(AB74*AC74)+(AB75*AC75)+(AB76*AC76)+(AB77*AC77)</f>
        <v>9</v>
      </c>
      <c r="AE73" s="45">
        <f>AVERAGE(Z73:Z77)</f>
        <v>0.85</v>
      </c>
      <c r="AF73" s="37" t="s">
        <v>73</v>
      </c>
    </row>
    <row r="74" spans="1:32" x14ac:dyDescent="0.25">
      <c r="A74" s="41"/>
      <c r="B74" s="11"/>
      <c r="C74" s="12">
        <f t="shared" si="30"/>
        <v>0</v>
      </c>
      <c r="D74" s="13"/>
      <c r="E74" s="13"/>
      <c r="F74" s="35"/>
      <c r="G74" s="35"/>
      <c r="H74" s="35"/>
      <c r="I74" s="35"/>
      <c r="J74" s="11"/>
      <c r="K74" s="12">
        <f t="shared" ref="K74:K77" si="32">$C$3*J74</f>
        <v>0</v>
      </c>
      <c r="L74" s="13"/>
      <c r="M74" s="13"/>
      <c r="N74" s="35"/>
      <c r="O74" s="35"/>
      <c r="P74" s="35"/>
      <c r="Q74" s="35"/>
      <c r="R74" s="11"/>
      <c r="S74" s="12">
        <f t="shared" si="31"/>
        <v>0</v>
      </c>
      <c r="T74" s="13"/>
      <c r="U74" s="13"/>
      <c r="V74" s="35"/>
      <c r="W74" s="35"/>
      <c r="X74" s="35"/>
      <c r="Y74" s="35"/>
      <c r="Z74" s="27"/>
      <c r="AA74" s="28">
        <f t="shared" ref="AA74:AA77" si="33">$F$3*Z74</f>
        <v>0</v>
      </c>
      <c r="AB74" s="26"/>
      <c r="AC74" s="26"/>
      <c r="AD74" s="35"/>
      <c r="AE74" s="35"/>
      <c r="AF74" s="35"/>
    </row>
    <row r="75" spans="1:32" x14ac:dyDescent="0.25">
      <c r="A75" s="41"/>
      <c r="B75" s="11"/>
      <c r="C75" s="12">
        <f t="shared" si="30"/>
        <v>0</v>
      </c>
      <c r="D75" s="13"/>
      <c r="E75" s="13"/>
      <c r="F75" s="35"/>
      <c r="G75" s="35"/>
      <c r="H75" s="35"/>
      <c r="I75" s="35"/>
      <c r="J75" s="11"/>
      <c r="K75" s="12">
        <f t="shared" si="32"/>
        <v>0</v>
      </c>
      <c r="L75" s="13"/>
      <c r="M75" s="13"/>
      <c r="N75" s="35"/>
      <c r="O75" s="35"/>
      <c r="P75" s="35"/>
      <c r="Q75" s="35"/>
      <c r="R75" s="11"/>
      <c r="S75" s="12">
        <f t="shared" si="31"/>
        <v>0</v>
      </c>
      <c r="T75" s="13"/>
      <c r="U75" s="13"/>
      <c r="V75" s="35"/>
      <c r="W75" s="35"/>
      <c r="X75" s="35"/>
      <c r="Y75" s="35"/>
      <c r="Z75" s="27"/>
      <c r="AA75" s="28">
        <f t="shared" si="33"/>
        <v>0</v>
      </c>
      <c r="AB75" s="26"/>
      <c r="AC75" s="26"/>
      <c r="AD75" s="35"/>
      <c r="AE75" s="35"/>
      <c r="AF75" s="35"/>
    </row>
    <row r="76" spans="1:32" x14ac:dyDescent="0.25">
      <c r="A76" s="41"/>
      <c r="B76" s="13"/>
      <c r="C76" s="12">
        <f t="shared" si="30"/>
        <v>0</v>
      </c>
      <c r="D76" s="13"/>
      <c r="E76" s="13"/>
      <c r="F76" s="35"/>
      <c r="G76" s="35"/>
      <c r="H76" s="35"/>
      <c r="I76" s="35"/>
      <c r="J76" s="13"/>
      <c r="K76" s="12">
        <f t="shared" si="32"/>
        <v>0</v>
      </c>
      <c r="L76" s="13"/>
      <c r="M76" s="13"/>
      <c r="N76" s="35"/>
      <c r="O76" s="35"/>
      <c r="P76" s="35"/>
      <c r="Q76" s="35"/>
      <c r="R76" s="13"/>
      <c r="S76" s="12">
        <f t="shared" si="31"/>
        <v>0</v>
      </c>
      <c r="T76" s="13"/>
      <c r="U76" s="13"/>
      <c r="V76" s="35"/>
      <c r="W76" s="35"/>
      <c r="X76" s="35"/>
      <c r="Y76" s="35"/>
      <c r="Z76" s="26"/>
      <c r="AA76" s="28">
        <f t="shared" si="33"/>
        <v>0</v>
      </c>
      <c r="AB76" s="26"/>
      <c r="AC76" s="26"/>
      <c r="AD76" s="35"/>
      <c r="AE76" s="35"/>
      <c r="AF76" s="35"/>
    </row>
    <row r="77" spans="1:32" x14ac:dyDescent="0.25">
      <c r="A77" s="42"/>
      <c r="B77" s="13"/>
      <c r="C77" s="12">
        <f t="shared" si="30"/>
        <v>0</v>
      </c>
      <c r="D77" s="13"/>
      <c r="E77" s="13"/>
      <c r="F77" s="36"/>
      <c r="G77" s="36"/>
      <c r="H77" s="36"/>
      <c r="I77" s="36"/>
      <c r="J77" s="13"/>
      <c r="K77" s="12">
        <f t="shared" si="32"/>
        <v>0</v>
      </c>
      <c r="L77" s="13"/>
      <c r="M77" s="13"/>
      <c r="N77" s="36"/>
      <c r="O77" s="36"/>
      <c r="P77" s="36"/>
      <c r="Q77" s="36"/>
      <c r="R77" s="13"/>
      <c r="S77" s="12">
        <f t="shared" si="31"/>
        <v>0</v>
      </c>
      <c r="T77" s="13"/>
      <c r="U77" s="13"/>
      <c r="V77" s="36"/>
      <c r="W77" s="36"/>
      <c r="X77" s="36"/>
      <c r="Y77" s="36"/>
      <c r="Z77" s="26"/>
      <c r="AA77" s="28">
        <f t="shared" si="33"/>
        <v>0</v>
      </c>
      <c r="AB77" s="26"/>
      <c r="AC77" s="26"/>
      <c r="AD77" s="36"/>
      <c r="AE77" s="36"/>
      <c r="AF77" s="36"/>
    </row>
    <row r="78" spans="1:32" x14ac:dyDescent="0.25">
      <c r="A78" s="43" t="s">
        <v>31</v>
      </c>
      <c r="B78" s="15">
        <v>0.85</v>
      </c>
      <c r="C78" s="16">
        <f t="shared" ref="C78:C82" si="34">$F$3*B78</f>
        <v>191.26912691269126</v>
      </c>
      <c r="D78" s="17">
        <v>5</v>
      </c>
      <c r="E78" s="17">
        <v>3</v>
      </c>
      <c r="F78" s="38">
        <f>(D78*E78)+(D79*E79)+(D80*E80)+(D81*E81)+(D82*E82)</f>
        <v>15</v>
      </c>
      <c r="G78" s="39">
        <f>AVERAGE(B78:B82)</f>
        <v>0.85</v>
      </c>
      <c r="H78" s="38" t="s">
        <v>73</v>
      </c>
      <c r="I78" s="38" t="s">
        <v>28</v>
      </c>
      <c r="J78" s="15">
        <v>0.85</v>
      </c>
      <c r="K78" s="16">
        <f>$I$3*J78</f>
        <v>252.01185938161797</v>
      </c>
      <c r="L78" s="17">
        <v>3</v>
      </c>
      <c r="M78" s="17">
        <v>3</v>
      </c>
      <c r="N78" s="38">
        <f>(L78*M78)+(L79*M79)+(L80*M80)+(L81*M81)+(L82*M82)</f>
        <v>9</v>
      </c>
      <c r="O78" s="39">
        <f>AVERAGE(J78:J82)</f>
        <v>0.85</v>
      </c>
      <c r="P78" s="38" t="s">
        <v>73</v>
      </c>
      <c r="Q78" s="38" t="s">
        <v>31</v>
      </c>
      <c r="R78" s="15">
        <v>0.85</v>
      </c>
      <c r="S78" s="16">
        <f t="shared" ref="S78:S82" si="35">$F$3*R78</f>
        <v>191.26912691269126</v>
      </c>
      <c r="T78" s="17">
        <v>5</v>
      </c>
      <c r="U78" s="17">
        <v>3</v>
      </c>
      <c r="V78" s="38">
        <f>(T78*U78)+(T79*U79)+(T80*U80)+(T81*U81)+(T82*U82)</f>
        <v>15</v>
      </c>
      <c r="W78" s="39">
        <f>AVERAGE(R78:R82)</f>
        <v>0.85</v>
      </c>
      <c r="X78" s="38" t="s">
        <v>73</v>
      </c>
      <c r="Y78" s="38" t="s">
        <v>66</v>
      </c>
      <c r="Z78" s="18">
        <v>0.8</v>
      </c>
      <c r="AA78" s="19">
        <f t="shared" ref="AA78:AA82" si="36">($F$3*Z78)</f>
        <v>180.01800180018003</v>
      </c>
      <c r="AB78" s="21">
        <v>4</v>
      </c>
      <c r="AC78" s="21">
        <v>4</v>
      </c>
      <c r="AD78" s="38">
        <f>(AB78*AC78)+(AB79*AC79)+(AB80*AC80)+(AB81*AC81)+(AB82*AC82)</f>
        <v>16</v>
      </c>
      <c r="AE78" s="39">
        <f>AVERAGE(Z78:Z82)</f>
        <v>0.8</v>
      </c>
      <c r="AF78" s="38"/>
    </row>
    <row r="79" spans="1:32" x14ac:dyDescent="0.25">
      <c r="A79" s="41"/>
      <c r="B79" s="15"/>
      <c r="C79" s="16">
        <f t="shared" si="34"/>
        <v>0</v>
      </c>
      <c r="D79" s="17"/>
      <c r="E79" s="17"/>
      <c r="F79" s="35"/>
      <c r="G79" s="35"/>
      <c r="H79" s="35"/>
      <c r="I79" s="35"/>
      <c r="J79" s="15"/>
      <c r="K79" s="16">
        <f t="shared" ref="K79:K82" si="37">$F$3*J79</f>
        <v>0</v>
      </c>
      <c r="L79" s="17"/>
      <c r="M79" s="17"/>
      <c r="N79" s="35"/>
      <c r="O79" s="35"/>
      <c r="P79" s="35"/>
      <c r="Q79" s="35"/>
      <c r="R79" s="15"/>
      <c r="S79" s="16">
        <f t="shared" si="35"/>
        <v>0</v>
      </c>
      <c r="T79" s="17"/>
      <c r="U79" s="17"/>
      <c r="V79" s="35"/>
      <c r="W79" s="35"/>
      <c r="X79" s="35"/>
      <c r="Y79" s="35"/>
      <c r="Z79" s="15"/>
      <c r="AA79" s="19">
        <f t="shared" si="36"/>
        <v>0</v>
      </c>
      <c r="AB79" s="17"/>
      <c r="AC79" s="17"/>
      <c r="AD79" s="35"/>
      <c r="AE79" s="35"/>
      <c r="AF79" s="35"/>
    </row>
    <row r="80" spans="1:32" x14ac:dyDescent="0.25">
      <c r="A80" s="41"/>
      <c r="B80" s="15"/>
      <c r="C80" s="16">
        <f t="shared" si="34"/>
        <v>0</v>
      </c>
      <c r="D80" s="17"/>
      <c r="E80" s="17"/>
      <c r="F80" s="35"/>
      <c r="G80" s="35"/>
      <c r="H80" s="35"/>
      <c r="I80" s="35"/>
      <c r="J80" s="15"/>
      <c r="K80" s="16">
        <f t="shared" si="37"/>
        <v>0</v>
      </c>
      <c r="L80" s="17"/>
      <c r="M80" s="17"/>
      <c r="N80" s="35"/>
      <c r="O80" s="35"/>
      <c r="P80" s="35"/>
      <c r="Q80" s="35"/>
      <c r="R80" s="15"/>
      <c r="S80" s="16">
        <f t="shared" si="35"/>
        <v>0</v>
      </c>
      <c r="T80" s="17"/>
      <c r="U80" s="17"/>
      <c r="V80" s="35"/>
      <c r="W80" s="35"/>
      <c r="X80" s="35"/>
      <c r="Y80" s="35"/>
      <c r="Z80" s="15"/>
      <c r="AA80" s="19">
        <f t="shared" si="36"/>
        <v>0</v>
      </c>
      <c r="AB80" s="17"/>
      <c r="AC80" s="17"/>
      <c r="AD80" s="35"/>
      <c r="AE80" s="35"/>
      <c r="AF80" s="35"/>
    </row>
    <row r="81" spans="1:32" x14ac:dyDescent="0.25">
      <c r="A81" s="41"/>
      <c r="B81" s="17"/>
      <c r="C81" s="16">
        <f t="shared" si="34"/>
        <v>0</v>
      </c>
      <c r="D81" s="17"/>
      <c r="E81" s="17"/>
      <c r="F81" s="35"/>
      <c r="G81" s="35"/>
      <c r="H81" s="35"/>
      <c r="I81" s="35"/>
      <c r="J81" s="17"/>
      <c r="K81" s="16">
        <f t="shared" si="37"/>
        <v>0</v>
      </c>
      <c r="L81" s="17"/>
      <c r="M81" s="17"/>
      <c r="N81" s="35"/>
      <c r="O81" s="35"/>
      <c r="P81" s="35"/>
      <c r="Q81" s="35"/>
      <c r="R81" s="17"/>
      <c r="S81" s="16">
        <f t="shared" si="35"/>
        <v>0</v>
      </c>
      <c r="T81" s="17"/>
      <c r="U81" s="17"/>
      <c r="V81" s="35"/>
      <c r="W81" s="35"/>
      <c r="X81" s="35"/>
      <c r="Y81" s="35"/>
      <c r="Z81" s="17"/>
      <c r="AA81" s="19">
        <f t="shared" si="36"/>
        <v>0</v>
      </c>
      <c r="AB81" s="17"/>
      <c r="AC81" s="17"/>
      <c r="AD81" s="35"/>
      <c r="AE81" s="35"/>
      <c r="AF81" s="35"/>
    </row>
    <row r="82" spans="1:32" x14ac:dyDescent="0.25">
      <c r="A82" s="42"/>
      <c r="B82" s="17"/>
      <c r="C82" s="16">
        <f t="shared" si="34"/>
        <v>0</v>
      </c>
      <c r="D82" s="17"/>
      <c r="E82" s="17"/>
      <c r="F82" s="36"/>
      <c r="G82" s="36"/>
      <c r="H82" s="36"/>
      <c r="I82" s="36"/>
      <c r="J82" s="17"/>
      <c r="K82" s="16">
        <f t="shared" si="37"/>
        <v>0</v>
      </c>
      <c r="L82" s="17"/>
      <c r="M82" s="17"/>
      <c r="N82" s="36"/>
      <c r="O82" s="36"/>
      <c r="P82" s="36"/>
      <c r="Q82" s="36"/>
      <c r="R82" s="17"/>
      <c r="S82" s="16">
        <f t="shared" si="35"/>
        <v>0</v>
      </c>
      <c r="T82" s="17"/>
      <c r="U82" s="17"/>
      <c r="V82" s="36"/>
      <c r="W82" s="36"/>
      <c r="X82" s="36"/>
      <c r="Y82" s="36"/>
      <c r="Z82" s="17"/>
      <c r="AA82" s="19">
        <f t="shared" si="36"/>
        <v>0</v>
      </c>
      <c r="AB82" s="17"/>
      <c r="AC82" s="17"/>
      <c r="AD82" s="36"/>
      <c r="AE82" s="36"/>
      <c r="AF82" s="36"/>
    </row>
    <row r="83" spans="1:32" x14ac:dyDescent="0.25">
      <c r="A83" s="40" t="s">
        <v>38</v>
      </c>
      <c r="B83" s="11">
        <v>0.75</v>
      </c>
      <c r="C83" s="14">
        <f>$C$3*B83</f>
        <v>206.48030495552734</v>
      </c>
      <c r="D83" s="13">
        <v>3</v>
      </c>
      <c r="E83" s="13">
        <v>3</v>
      </c>
      <c r="F83" s="37">
        <f>(D83*E83)+(D84*E84)+(D85*E85)+(D86*E86)+(D87*E87)</f>
        <v>9</v>
      </c>
      <c r="G83" s="34">
        <f>AVERAGE(B83:B87)</f>
        <v>0.75</v>
      </c>
      <c r="H83" s="37"/>
      <c r="I83" s="37" t="s">
        <v>69</v>
      </c>
      <c r="J83" s="11">
        <v>0.75</v>
      </c>
      <c r="K83" s="14">
        <f>($F$3*J83)</f>
        <v>168.76687668766877</v>
      </c>
      <c r="L83" s="13">
        <v>4</v>
      </c>
      <c r="M83" s="13">
        <v>4</v>
      </c>
      <c r="N83" s="37">
        <f>(L83*M83)+(L84*M84)+(L85*M85)+(L86*M86)+(L87*M87)</f>
        <v>16</v>
      </c>
      <c r="O83" s="34">
        <f>AVERAGE(J83:J87)</f>
        <v>0.75</v>
      </c>
      <c r="P83" s="37"/>
      <c r="Q83" s="37" t="s">
        <v>38</v>
      </c>
      <c r="R83" s="11">
        <v>0.75</v>
      </c>
      <c r="S83" s="14">
        <f>$C$3*R83</f>
        <v>206.48030495552734</v>
      </c>
      <c r="T83" s="13">
        <v>3</v>
      </c>
      <c r="U83" s="13">
        <v>3</v>
      </c>
      <c r="V83" s="37">
        <f>(T83*U83)+(T84*U84)+(T85*U85)+(T86*U86)+(T87*U87)</f>
        <v>9</v>
      </c>
      <c r="W83" s="34">
        <f>AVERAGE(R83:R87)</f>
        <v>0.75</v>
      </c>
      <c r="X83" s="37"/>
      <c r="Y83" s="37" t="s">
        <v>45</v>
      </c>
      <c r="Z83" s="11">
        <v>0.75</v>
      </c>
      <c r="AA83" s="12">
        <f>$I$3*Z83</f>
        <v>222.36340533672174</v>
      </c>
      <c r="AB83" s="13">
        <v>4</v>
      </c>
      <c r="AC83" s="13">
        <v>3</v>
      </c>
      <c r="AD83" s="37">
        <f>(AB83*AC83)+(AB84*AC84)+(AB85*AC85)+(AB86*AC86)+(AB87*AC87)</f>
        <v>12</v>
      </c>
      <c r="AE83" s="34">
        <f>AVERAGE(Z83:Z87)</f>
        <v>0.75</v>
      </c>
      <c r="AF83" s="37"/>
    </row>
    <row r="84" spans="1:32" x14ac:dyDescent="0.25">
      <c r="A84" s="41"/>
      <c r="B84" s="13"/>
      <c r="C84" s="14">
        <f t="shared" ref="C84:C87" si="38">$I$3*B84</f>
        <v>0</v>
      </c>
      <c r="D84" s="13"/>
      <c r="E84" s="13"/>
      <c r="F84" s="35"/>
      <c r="G84" s="35"/>
      <c r="H84" s="35"/>
      <c r="I84" s="35"/>
      <c r="J84" s="13"/>
      <c r="K84" s="14">
        <f t="shared" ref="K84:K87" si="39">($F$3*J84)*0.9</f>
        <v>0</v>
      </c>
      <c r="L84" s="13"/>
      <c r="M84" s="13"/>
      <c r="N84" s="35"/>
      <c r="O84" s="35"/>
      <c r="P84" s="35"/>
      <c r="Q84" s="35"/>
      <c r="R84" s="13"/>
      <c r="S84" s="14">
        <f t="shared" ref="S84:S87" si="40">$I$3*R84</f>
        <v>0</v>
      </c>
      <c r="T84" s="13"/>
      <c r="U84" s="13"/>
      <c r="V84" s="35"/>
      <c r="W84" s="35"/>
      <c r="X84" s="35"/>
      <c r="Y84" s="35"/>
      <c r="Z84" s="11"/>
      <c r="AA84" s="12">
        <f t="shared" ref="AA84:AA87" si="41">$C$3*Z84</f>
        <v>0</v>
      </c>
      <c r="AB84" s="13"/>
      <c r="AC84" s="13"/>
      <c r="AD84" s="35"/>
      <c r="AE84" s="35"/>
      <c r="AF84" s="35"/>
    </row>
    <row r="85" spans="1:32" x14ac:dyDescent="0.25">
      <c r="A85" s="41"/>
      <c r="B85" s="13"/>
      <c r="C85" s="14">
        <f t="shared" si="38"/>
        <v>0</v>
      </c>
      <c r="D85" s="13"/>
      <c r="E85" s="13"/>
      <c r="F85" s="35"/>
      <c r="G85" s="35"/>
      <c r="H85" s="35"/>
      <c r="I85" s="35"/>
      <c r="J85" s="13"/>
      <c r="K85" s="14">
        <f t="shared" si="39"/>
        <v>0</v>
      </c>
      <c r="L85" s="13"/>
      <c r="M85" s="13"/>
      <c r="N85" s="35"/>
      <c r="O85" s="35"/>
      <c r="P85" s="35"/>
      <c r="Q85" s="35"/>
      <c r="R85" s="13"/>
      <c r="S85" s="14">
        <f t="shared" si="40"/>
        <v>0</v>
      </c>
      <c r="T85" s="13"/>
      <c r="U85" s="13"/>
      <c r="V85" s="35"/>
      <c r="W85" s="35"/>
      <c r="X85" s="35"/>
      <c r="Y85" s="35"/>
      <c r="Z85" s="11"/>
      <c r="AA85" s="12">
        <f t="shared" si="41"/>
        <v>0</v>
      </c>
      <c r="AB85" s="13"/>
      <c r="AC85" s="13"/>
      <c r="AD85" s="35"/>
      <c r="AE85" s="35"/>
      <c r="AF85" s="35"/>
    </row>
    <row r="86" spans="1:32" x14ac:dyDescent="0.25">
      <c r="A86" s="41"/>
      <c r="B86" s="13"/>
      <c r="C86" s="14">
        <f t="shared" si="38"/>
        <v>0</v>
      </c>
      <c r="D86" s="13"/>
      <c r="E86" s="13"/>
      <c r="F86" s="35"/>
      <c r="G86" s="35"/>
      <c r="H86" s="35"/>
      <c r="I86" s="35"/>
      <c r="J86" s="13"/>
      <c r="K86" s="14">
        <f t="shared" si="39"/>
        <v>0</v>
      </c>
      <c r="L86" s="13"/>
      <c r="M86" s="13"/>
      <c r="N86" s="35"/>
      <c r="O86" s="35"/>
      <c r="P86" s="35"/>
      <c r="Q86" s="35"/>
      <c r="R86" s="13"/>
      <c r="S86" s="14">
        <f t="shared" si="40"/>
        <v>0</v>
      </c>
      <c r="T86" s="13"/>
      <c r="U86" s="13"/>
      <c r="V86" s="35"/>
      <c r="W86" s="35"/>
      <c r="X86" s="35"/>
      <c r="Y86" s="35"/>
      <c r="Z86" s="13"/>
      <c r="AA86" s="12">
        <f t="shared" si="41"/>
        <v>0</v>
      </c>
      <c r="AB86" s="13"/>
      <c r="AC86" s="13"/>
      <c r="AD86" s="35"/>
      <c r="AE86" s="35"/>
      <c r="AF86" s="35"/>
    </row>
    <row r="87" spans="1:32" x14ac:dyDescent="0.25">
      <c r="A87" s="42"/>
      <c r="B87" s="13"/>
      <c r="C87" s="14">
        <f t="shared" si="38"/>
        <v>0</v>
      </c>
      <c r="D87" s="13"/>
      <c r="E87" s="13"/>
      <c r="F87" s="36"/>
      <c r="G87" s="36"/>
      <c r="H87" s="36"/>
      <c r="I87" s="36"/>
      <c r="J87" s="13"/>
      <c r="K87" s="14">
        <f t="shared" si="39"/>
        <v>0</v>
      </c>
      <c r="L87" s="13"/>
      <c r="M87" s="13"/>
      <c r="N87" s="36"/>
      <c r="O87" s="36"/>
      <c r="P87" s="36"/>
      <c r="Q87" s="36"/>
      <c r="R87" s="13"/>
      <c r="S87" s="14">
        <f t="shared" si="40"/>
        <v>0</v>
      </c>
      <c r="T87" s="13"/>
      <c r="U87" s="13"/>
      <c r="V87" s="36"/>
      <c r="W87" s="36"/>
      <c r="X87" s="36"/>
      <c r="Y87" s="36"/>
      <c r="Z87" s="13"/>
      <c r="AA87" s="12">
        <f t="shared" si="41"/>
        <v>0</v>
      </c>
      <c r="AB87" s="13"/>
      <c r="AC87" s="13"/>
      <c r="AD87" s="36"/>
      <c r="AE87" s="36"/>
      <c r="AF87" s="36"/>
    </row>
    <row r="88" spans="1:32" ht="94.5" x14ac:dyDescent="0.25">
      <c r="A88" s="24" t="s">
        <v>60</v>
      </c>
      <c r="B88" s="17" t="s">
        <v>54</v>
      </c>
      <c r="C88" s="17"/>
      <c r="D88" s="17">
        <v>4</v>
      </c>
      <c r="E88" s="17">
        <v>8</v>
      </c>
      <c r="F88" s="17"/>
      <c r="G88" s="17"/>
      <c r="H88" s="17"/>
      <c r="I88" s="17" t="s">
        <v>61</v>
      </c>
      <c r="J88" s="17" t="s">
        <v>54</v>
      </c>
      <c r="K88" s="17"/>
      <c r="L88" s="17">
        <v>4</v>
      </c>
      <c r="M88" s="17">
        <v>8</v>
      </c>
      <c r="N88" s="17"/>
      <c r="O88" s="17"/>
      <c r="P88" s="17"/>
      <c r="Q88" s="17" t="s">
        <v>60</v>
      </c>
      <c r="R88" s="17" t="s">
        <v>54</v>
      </c>
      <c r="S88" s="17"/>
      <c r="T88" s="17">
        <v>4</v>
      </c>
      <c r="U88" s="17">
        <v>8</v>
      </c>
      <c r="V88" s="17"/>
      <c r="W88" s="17"/>
      <c r="X88" s="17"/>
      <c r="Y88" s="17" t="s">
        <v>61</v>
      </c>
      <c r="Z88" s="17" t="s">
        <v>54</v>
      </c>
      <c r="AA88" s="17"/>
      <c r="AB88" s="17">
        <v>4</v>
      </c>
      <c r="AC88" s="17">
        <v>8</v>
      </c>
      <c r="AD88" s="17"/>
      <c r="AE88" s="17"/>
      <c r="AF88" s="17"/>
    </row>
    <row r="89" spans="1:32" ht="78.75" x14ac:dyDescent="0.25">
      <c r="A89" s="25" t="s">
        <v>70</v>
      </c>
      <c r="B89" s="13" t="s">
        <v>47</v>
      </c>
      <c r="C89" s="13"/>
      <c r="D89" s="13">
        <v>4</v>
      </c>
      <c r="E89" s="13">
        <v>8</v>
      </c>
      <c r="F89" s="13"/>
      <c r="G89" s="13"/>
      <c r="H89" s="13"/>
      <c r="I89" s="13" t="s">
        <v>63</v>
      </c>
      <c r="J89" s="26" t="s">
        <v>54</v>
      </c>
      <c r="K89" s="13"/>
      <c r="L89" s="13">
        <v>4</v>
      </c>
      <c r="M89" s="13">
        <v>8</v>
      </c>
      <c r="N89" s="13"/>
      <c r="O89" s="13"/>
      <c r="P89" s="13"/>
      <c r="Q89" s="13" t="s">
        <v>70</v>
      </c>
      <c r="R89" s="13" t="s">
        <v>47</v>
      </c>
      <c r="S89" s="13"/>
      <c r="T89" s="13">
        <v>4</v>
      </c>
      <c r="U89" s="13">
        <v>8</v>
      </c>
      <c r="V89" s="13"/>
      <c r="W89" s="13"/>
      <c r="X89" s="13"/>
      <c r="Y89" s="13" t="s">
        <v>63</v>
      </c>
      <c r="Z89" s="26" t="s">
        <v>54</v>
      </c>
      <c r="AA89" s="13"/>
      <c r="AB89" s="13">
        <v>4</v>
      </c>
      <c r="AC89" s="13">
        <v>8</v>
      </c>
      <c r="AD89" s="13"/>
      <c r="AE89" s="13"/>
      <c r="AF89" s="13"/>
    </row>
    <row r="90" spans="1:32" ht="63" x14ac:dyDescent="0.25">
      <c r="A90" s="24" t="s">
        <v>58</v>
      </c>
      <c r="B90" s="17" t="s">
        <v>41</v>
      </c>
      <c r="C90" s="17"/>
      <c r="D90" s="17">
        <v>4</v>
      </c>
      <c r="E90" s="17">
        <v>8</v>
      </c>
      <c r="F90" s="17"/>
      <c r="G90" s="17"/>
      <c r="H90" s="17"/>
      <c r="I90" s="17" t="s">
        <v>64</v>
      </c>
      <c r="J90" s="17" t="s">
        <v>54</v>
      </c>
      <c r="K90" s="17"/>
      <c r="L90" s="17">
        <v>4</v>
      </c>
      <c r="M90" s="17">
        <v>8</v>
      </c>
      <c r="N90" s="17"/>
      <c r="O90" s="17"/>
      <c r="P90" s="17"/>
      <c r="Q90" s="17" t="s">
        <v>58</v>
      </c>
      <c r="R90" s="17" t="s">
        <v>41</v>
      </c>
      <c r="S90" s="17"/>
      <c r="T90" s="17">
        <v>4</v>
      </c>
      <c r="U90" s="17">
        <v>8</v>
      </c>
      <c r="V90" s="17"/>
      <c r="W90" s="17"/>
      <c r="X90" s="17"/>
      <c r="Y90" s="17" t="s">
        <v>64</v>
      </c>
      <c r="Z90" s="17" t="s">
        <v>54</v>
      </c>
      <c r="AA90" s="17"/>
      <c r="AB90" s="17">
        <v>4</v>
      </c>
      <c r="AC90" s="17">
        <v>8</v>
      </c>
      <c r="AD90" s="17"/>
      <c r="AE90" s="17"/>
      <c r="AF90" s="17"/>
    </row>
    <row r="91" spans="1:32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2.7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2.7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spans="1:32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spans="1:32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spans="1:32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spans="1:32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spans="1:32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spans="1:32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spans="1:32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spans="1:32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spans="1:32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spans="1:32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spans="1:32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spans="1:32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spans="1:32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spans="1:32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spans="1:32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spans="1:32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spans="1:32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spans="1:32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spans="1:32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spans="1:32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spans="1:32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spans="1:32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spans="1:32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spans="1:32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spans="1:32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spans="1:32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spans="1:32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spans="1:32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spans="1:32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spans="1:32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spans="1:32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spans="1:32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spans="1:32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spans="1:32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spans="1:32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spans="1:32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spans="1:32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spans="1:32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spans="1:32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spans="1:32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spans="1:32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spans="1:32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spans="1:32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spans="1:32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spans="1:32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spans="1:32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spans="1:32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spans="1:32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spans="1:32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spans="1:32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spans="1:32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spans="1:32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spans="1:32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spans="1:32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spans="1:32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spans="1:32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spans="1:32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spans="1:32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spans="1:32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spans="1:32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spans="1:32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spans="1:32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spans="1:32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spans="1:32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spans="1:32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spans="1:32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spans="1:32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spans="1:32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spans="1:32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spans="1:32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spans="1:32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spans="1:32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spans="1:32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spans="1:32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spans="1:32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spans="1:32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spans="1:32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spans="1:32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spans="1:32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spans="1:32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spans="1:32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spans="1:32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spans="1:32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spans="1:32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spans="1:32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spans="1:32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spans="1:32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spans="1:32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spans="1:32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spans="1:32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spans="1:32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spans="1:32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spans="1:32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spans="1:32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spans="1:32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spans="1:32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spans="1:32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spans="1:32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spans="1:32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spans="1:32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spans="1:32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spans="1:32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spans="1:32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spans="1:32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spans="1:32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spans="1:32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spans="1:32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spans="1:32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spans="1:32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spans="1:32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1:32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spans="1:32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1:32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spans="1:32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spans="1:32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spans="1:32" ht="12.7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spans="1:32" ht="12.7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spans="1:32" ht="12.75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spans="1:32" ht="12.75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</sheetData>
  <mergeCells count="216">
    <mergeCell ref="N78:N82"/>
    <mergeCell ref="N83:N87"/>
    <mergeCell ref="O83:O87"/>
    <mergeCell ref="P83:P87"/>
    <mergeCell ref="Q83:Q87"/>
    <mergeCell ref="V83:V87"/>
    <mergeCell ref="W83:W87"/>
    <mergeCell ref="W73:W77"/>
    <mergeCell ref="X73:X77"/>
    <mergeCell ref="Y73:Y77"/>
    <mergeCell ref="AD73:AD77"/>
    <mergeCell ref="AE73:AE77"/>
    <mergeCell ref="O78:O82"/>
    <mergeCell ref="P78:P82"/>
    <mergeCell ref="Q78:Q82"/>
    <mergeCell ref="V78:V82"/>
    <mergeCell ref="W78:W82"/>
    <mergeCell ref="X78:X82"/>
    <mergeCell ref="Y78:Y82"/>
    <mergeCell ref="F73:F77"/>
    <mergeCell ref="G73:G77"/>
    <mergeCell ref="H73:H77"/>
    <mergeCell ref="I73:I77"/>
    <mergeCell ref="N73:N77"/>
    <mergeCell ref="O73:O77"/>
    <mergeCell ref="P73:P77"/>
    <mergeCell ref="Q73:Q77"/>
    <mergeCell ref="V73:V77"/>
    <mergeCell ref="P52:P56"/>
    <mergeCell ref="Q52:Q56"/>
    <mergeCell ref="V52:V56"/>
    <mergeCell ref="W52:W56"/>
    <mergeCell ref="X52:X56"/>
    <mergeCell ref="Y52:Y56"/>
    <mergeCell ref="O57:O61"/>
    <mergeCell ref="P57:P61"/>
    <mergeCell ref="Q57:Q61"/>
    <mergeCell ref="V57:V61"/>
    <mergeCell ref="W57:W61"/>
    <mergeCell ref="X57:X61"/>
    <mergeCell ref="Y57:Y61"/>
    <mergeCell ref="N57:N61"/>
    <mergeCell ref="F36:F40"/>
    <mergeCell ref="F41:F45"/>
    <mergeCell ref="F52:F56"/>
    <mergeCell ref="G52:G56"/>
    <mergeCell ref="H52:H56"/>
    <mergeCell ref="I52:I56"/>
    <mergeCell ref="N52:N56"/>
    <mergeCell ref="O52:O56"/>
    <mergeCell ref="W36:W40"/>
    <mergeCell ref="X36:X40"/>
    <mergeCell ref="Y36:Y40"/>
    <mergeCell ref="AD36:AD40"/>
    <mergeCell ref="AE36:AE40"/>
    <mergeCell ref="AF36:AF40"/>
    <mergeCell ref="O31:O35"/>
    <mergeCell ref="P31:P35"/>
    <mergeCell ref="N36:N40"/>
    <mergeCell ref="O36:O40"/>
    <mergeCell ref="P36:P40"/>
    <mergeCell ref="Q36:Q40"/>
    <mergeCell ref="V36:V40"/>
    <mergeCell ref="X20:X24"/>
    <mergeCell ref="Y20:Y24"/>
    <mergeCell ref="AD20:AD24"/>
    <mergeCell ref="AE20:AE24"/>
    <mergeCell ref="AF20:AF24"/>
    <mergeCell ref="A20:A24"/>
    <mergeCell ref="F20:F24"/>
    <mergeCell ref="G20:G24"/>
    <mergeCell ref="H20:H24"/>
    <mergeCell ref="I20:I24"/>
    <mergeCell ref="V20:V24"/>
    <mergeCell ref="W20:W24"/>
    <mergeCell ref="N20:N24"/>
    <mergeCell ref="O20:O24"/>
    <mergeCell ref="P20:P24"/>
    <mergeCell ref="Q20:Q24"/>
    <mergeCell ref="A10:A14"/>
    <mergeCell ref="G10:G14"/>
    <mergeCell ref="H10:H14"/>
    <mergeCell ref="I10:I14"/>
    <mergeCell ref="O10:O14"/>
    <mergeCell ref="A15:A19"/>
    <mergeCell ref="I15:I19"/>
    <mergeCell ref="Q31:Q35"/>
    <mergeCell ref="V31:V35"/>
    <mergeCell ref="W31:W35"/>
    <mergeCell ref="X31:X35"/>
    <mergeCell ref="Y31:Y35"/>
    <mergeCell ref="AD31:AD35"/>
    <mergeCell ref="AE31:AE35"/>
    <mergeCell ref="AF31:AF35"/>
    <mergeCell ref="A28:AF28"/>
    <mergeCell ref="A29:H29"/>
    <mergeCell ref="I29:P29"/>
    <mergeCell ref="Q29:X29"/>
    <mergeCell ref="Y29:AF29"/>
    <mergeCell ref="A31:A35"/>
    <mergeCell ref="F31:F35"/>
    <mergeCell ref="I31:I35"/>
    <mergeCell ref="N31:N35"/>
    <mergeCell ref="F10:F14"/>
    <mergeCell ref="F15:F19"/>
    <mergeCell ref="G15:G19"/>
    <mergeCell ref="H15:H19"/>
    <mergeCell ref="O15:O19"/>
    <mergeCell ref="P15:P19"/>
    <mergeCell ref="Q15:Q19"/>
    <mergeCell ref="V15:V19"/>
    <mergeCell ref="W15:W19"/>
    <mergeCell ref="N10:N14"/>
    <mergeCell ref="N15:N19"/>
    <mergeCell ref="AE10:AE14"/>
    <mergeCell ref="AF10:AF14"/>
    <mergeCell ref="AD15:AD19"/>
    <mergeCell ref="AE15:AE19"/>
    <mergeCell ref="AF15:AF19"/>
    <mergeCell ref="P10:P14"/>
    <mergeCell ref="Q10:Q14"/>
    <mergeCell ref="V10:V14"/>
    <mergeCell ref="W10:W14"/>
    <mergeCell ref="X10:X14"/>
    <mergeCell ref="Y10:Y14"/>
    <mergeCell ref="AD10:AD14"/>
    <mergeCell ref="X15:X19"/>
    <mergeCell ref="Y15:Y19"/>
    <mergeCell ref="Q8:X8"/>
    <mergeCell ref="Y8:AF8"/>
    <mergeCell ref="A1:C1"/>
    <mergeCell ref="D1:F1"/>
    <mergeCell ref="G1:I1"/>
    <mergeCell ref="F4:I6"/>
    <mergeCell ref="A7:AF7"/>
    <mergeCell ref="A8:H8"/>
    <mergeCell ref="I8:P8"/>
    <mergeCell ref="A71:H71"/>
    <mergeCell ref="I71:P71"/>
    <mergeCell ref="Q71:X71"/>
    <mergeCell ref="Y71:AF71"/>
    <mergeCell ref="AF73:AF77"/>
    <mergeCell ref="AD78:AD82"/>
    <mergeCell ref="AE78:AE82"/>
    <mergeCell ref="AF78:AF82"/>
    <mergeCell ref="AD83:AD87"/>
    <mergeCell ref="AE83:AE87"/>
    <mergeCell ref="AF83:AF87"/>
    <mergeCell ref="F78:F82"/>
    <mergeCell ref="F83:F87"/>
    <mergeCell ref="G83:G87"/>
    <mergeCell ref="H83:H87"/>
    <mergeCell ref="A73:A77"/>
    <mergeCell ref="A78:A82"/>
    <mergeCell ref="G78:G82"/>
    <mergeCell ref="H78:H82"/>
    <mergeCell ref="I78:I82"/>
    <mergeCell ref="A83:A87"/>
    <mergeCell ref="I83:I87"/>
    <mergeCell ref="X83:X87"/>
    <mergeCell ref="Y83:Y87"/>
    <mergeCell ref="N62:N66"/>
    <mergeCell ref="O62:O66"/>
    <mergeCell ref="P62:P66"/>
    <mergeCell ref="Q62:Q66"/>
    <mergeCell ref="V62:V66"/>
    <mergeCell ref="W62:W66"/>
    <mergeCell ref="X62:X66"/>
    <mergeCell ref="Y62:Y66"/>
    <mergeCell ref="A70:AF70"/>
    <mergeCell ref="AE62:AE66"/>
    <mergeCell ref="AF62:AF66"/>
    <mergeCell ref="AD52:AD56"/>
    <mergeCell ref="AE52:AE56"/>
    <mergeCell ref="AF52:AF56"/>
    <mergeCell ref="AD57:AD61"/>
    <mergeCell ref="AE57:AE61"/>
    <mergeCell ref="AF57:AF61"/>
    <mergeCell ref="AD62:AD66"/>
    <mergeCell ref="A52:A56"/>
    <mergeCell ref="A57:A61"/>
    <mergeCell ref="A62:A66"/>
    <mergeCell ref="F62:F66"/>
    <mergeCell ref="G62:G66"/>
    <mergeCell ref="H62:H66"/>
    <mergeCell ref="I62:I66"/>
    <mergeCell ref="G31:G35"/>
    <mergeCell ref="H31:H35"/>
    <mergeCell ref="A36:A40"/>
    <mergeCell ref="G36:G40"/>
    <mergeCell ref="H36:H40"/>
    <mergeCell ref="I36:I40"/>
    <mergeCell ref="I41:I45"/>
    <mergeCell ref="F57:F61"/>
    <mergeCell ref="G57:G61"/>
    <mergeCell ref="H57:H61"/>
    <mergeCell ref="I57:I61"/>
    <mergeCell ref="W41:W45"/>
    <mergeCell ref="X41:X45"/>
    <mergeCell ref="Y41:Y45"/>
    <mergeCell ref="AD41:AD45"/>
    <mergeCell ref="AE41:AE45"/>
    <mergeCell ref="AF41:AF45"/>
    <mergeCell ref="A49:AF49"/>
    <mergeCell ref="A50:H50"/>
    <mergeCell ref="I50:P50"/>
    <mergeCell ref="Q50:X50"/>
    <mergeCell ref="Y50:AF50"/>
    <mergeCell ref="G41:G45"/>
    <mergeCell ref="H41:H45"/>
    <mergeCell ref="N41:N45"/>
    <mergeCell ref="O41:O45"/>
    <mergeCell ref="P41:P45"/>
    <mergeCell ref="Q41:Q45"/>
    <mergeCell ref="V41:V45"/>
    <mergeCell ref="A41:A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F86"/>
  <sheetViews>
    <sheetView workbookViewId="0"/>
  </sheetViews>
  <sheetFormatPr defaultColWidth="14.42578125" defaultRowHeight="15.75" customHeight="1" x14ac:dyDescent="0.2"/>
  <sheetData>
    <row r="1" spans="1:32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0" t="s">
        <v>3</v>
      </c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 x14ac:dyDescent="0.25">
      <c r="A2" s="2" t="s">
        <v>4</v>
      </c>
      <c r="B2" s="2" t="s">
        <v>5</v>
      </c>
      <c r="C2" s="2" t="s">
        <v>6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  <c r="I2" s="2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 customHeight="1" x14ac:dyDescent="0.25">
      <c r="A3" s="7">
        <v>260</v>
      </c>
      <c r="B3" s="7">
        <v>3</v>
      </c>
      <c r="C3" s="8">
        <f>A3/(1.0278-(0.0278*B3))</f>
        <v>275.30707327403644</v>
      </c>
      <c r="D3" s="7">
        <v>200</v>
      </c>
      <c r="E3" s="7">
        <v>5</v>
      </c>
      <c r="F3" s="8">
        <f>D3/(1.0278-(0.0278*E3))</f>
        <v>225.02250225022502</v>
      </c>
      <c r="G3" s="7">
        <v>280</v>
      </c>
      <c r="H3" s="7">
        <v>3</v>
      </c>
      <c r="I3" s="8">
        <f>G3/(1.0278-(0.0278*H3))</f>
        <v>296.48454044896232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x14ac:dyDescent="0.25">
      <c r="A4" s="2" t="s">
        <v>7</v>
      </c>
      <c r="B4" s="2">
        <v>1</v>
      </c>
      <c r="C4" s="2">
        <v>2</v>
      </c>
      <c r="D4" s="2">
        <v>3</v>
      </c>
      <c r="E4" s="2">
        <v>4</v>
      </c>
      <c r="F4" s="32" t="s">
        <v>8</v>
      </c>
      <c r="G4" s="31"/>
      <c r="H4" s="31"/>
      <c r="I4" s="3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6"/>
      <c r="AC4" s="6"/>
      <c r="AD4" s="6"/>
      <c r="AE4" s="6"/>
      <c r="AF4" s="6"/>
    </row>
    <row r="5" spans="1:32" ht="15.75" customHeight="1" x14ac:dyDescent="0.25">
      <c r="A5" s="2" t="s">
        <v>9</v>
      </c>
      <c r="B5" s="2">
        <f>SUM(F10:F24,N10:N24,V10:V24,AD10:AD24)</f>
        <v>342</v>
      </c>
      <c r="C5" s="2">
        <f>SUM(F30:F44,N30:N44,V30:V44,AD30:AD44)</f>
        <v>248</v>
      </c>
      <c r="D5" s="2">
        <f>SUM(F50:F64,N50:N64,V50:V64,AD50:AD64)</f>
        <v>284</v>
      </c>
      <c r="E5" s="2">
        <f>SUM(F70:F84,N70:N84,V70:V84,AD70:AD84)</f>
        <v>188</v>
      </c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  <c r="AA5" s="6"/>
      <c r="AB5" s="6"/>
      <c r="AC5" s="6"/>
      <c r="AD5" s="6"/>
      <c r="AE5" s="6"/>
      <c r="AF5" s="6"/>
    </row>
    <row r="6" spans="1:32" ht="15.75" customHeight="1" x14ac:dyDescent="0.25">
      <c r="A6" s="2" t="s">
        <v>10</v>
      </c>
      <c r="B6" s="9">
        <f>AVERAGE(G10:G24,O10:O24,W10:W24,AE10:AE24)</f>
        <v>0.65</v>
      </c>
      <c r="C6" s="9">
        <f>AVERAGE(G30:G44,O30:O44,W30:W44,AE30:AE44)</f>
        <v>0.71249999999999991</v>
      </c>
      <c r="D6" s="9">
        <f>AVERAGE(G50:G64,O50:O64,W50:W64,AE50:AE64)</f>
        <v>0.6958333333333333</v>
      </c>
      <c r="E6" s="9">
        <f>AVERAGE(G70:G84,O70:O84,W70:W84,AE70:AE84)</f>
        <v>0.7583333333333333</v>
      </c>
      <c r="F6" s="31"/>
      <c r="G6" s="31"/>
      <c r="H6" s="31"/>
      <c r="I6" s="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6"/>
      <c r="AE6" s="6"/>
      <c r="AF6" s="6"/>
    </row>
    <row r="7" spans="1:32" ht="15.75" customHeight="1" x14ac:dyDescent="0.25">
      <c r="A7" s="33" t="s">
        <v>74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3" t="s">
        <v>14</v>
      </c>
      <c r="J8" s="31"/>
      <c r="K8" s="31"/>
      <c r="L8" s="31"/>
      <c r="M8" s="31"/>
      <c r="N8" s="31"/>
      <c r="O8" s="31"/>
      <c r="P8" s="31"/>
      <c r="Q8" s="33" t="s">
        <v>15</v>
      </c>
      <c r="R8" s="31"/>
      <c r="S8" s="31"/>
      <c r="T8" s="31"/>
      <c r="U8" s="31"/>
      <c r="V8" s="31"/>
      <c r="W8" s="31"/>
      <c r="X8" s="31"/>
      <c r="Y8" s="33" t="s">
        <v>16</v>
      </c>
      <c r="Z8" s="31"/>
      <c r="AA8" s="31"/>
      <c r="AB8" s="31"/>
      <c r="AC8" s="31"/>
      <c r="AD8" s="31"/>
      <c r="AE8" s="31"/>
      <c r="AF8" s="31"/>
    </row>
    <row r="9" spans="1:32" ht="15.75" customHeight="1" x14ac:dyDescent="0.25">
      <c r="A9" s="10" t="s">
        <v>17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10" t="s">
        <v>24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0" t="s">
        <v>24</v>
      </c>
      <c r="Y9" s="10" t="s">
        <v>17</v>
      </c>
      <c r="Z9" s="10" t="s">
        <v>18</v>
      </c>
      <c r="AA9" s="10" t="s">
        <v>19</v>
      </c>
      <c r="AB9" s="10" t="s">
        <v>20</v>
      </c>
      <c r="AC9" s="10" t="s">
        <v>21</v>
      </c>
      <c r="AD9" s="10" t="s">
        <v>22</v>
      </c>
      <c r="AE9" s="10" t="s">
        <v>23</v>
      </c>
      <c r="AF9" s="10" t="s">
        <v>24</v>
      </c>
    </row>
    <row r="10" spans="1:32" ht="15.75" customHeight="1" x14ac:dyDescent="0.25">
      <c r="A10" s="40" t="s">
        <v>25</v>
      </c>
      <c r="B10" s="11">
        <v>0.7</v>
      </c>
      <c r="C10" s="12">
        <f t="shared" ref="C10:C14" si="0">$C$3*B10</f>
        <v>192.71495129182549</v>
      </c>
      <c r="D10" s="13">
        <v>6</v>
      </c>
      <c r="E10" s="13">
        <v>6</v>
      </c>
      <c r="F10" s="37">
        <f>(D10*E10)+(D11*E11)+(D12*E12)+(D13*E13)+(D14*E14)</f>
        <v>36</v>
      </c>
      <c r="G10" s="34">
        <f>AVERAGE(B10:B14)</f>
        <v>0.7</v>
      </c>
      <c r="H10" s="37"/>
      <c r="I10" s="37" t="s">
        <v>75</v>
      </c>
      <c r="J10" s="11">
        <v>0.6</v>
      </c>
      <c r="K10" s="12">
        <f t="shared" ref="K10:K14" si="1">$F$3*J10</f>
        <v>135.01350135013502</v>
      </c>
      <c r="L10" s="13">
        <v>4</v>
      </c>
      <c r="M10" s="13">
        <v>6</v>
      </c>
      <c r="N10" s="37">
        <f>(L10*M10)+(L11*M11)+(L12*M12)+(L13*M13)+(L14*M14)</f>
        <v>24</v>
      </c>
      <c r="O10" s="34">
        <f>AVERAGE(J10:J14)</f>
        <v>0.6</v>
      </c>
      <c r="P10" s="37"/>
      <c r="Q10" s="37" t="s">
        <v>38</v>
      </c>
      <c r="R10" s="11">
        <v>0.6</v>
      </c>
      <c r="S10" s="12">
        <f t="shared" ref="S10:S14" si="2">$C$3*R10</f>
        <v>165.18424396442185</v>
      </c>
      <c r="T10" s="13">
        <v>4</v>
      </c>
      <c r="U10" s="13">
        <v>4</v>
      </c>
      <c r="V10" s="37">
        <f>(T10*U10)+(T11*U11)+(T12*U12)+(T13*U13)+(T14*U14)</f>
        <v>16</v>
      </c>
      <c r="W10" s="34">
        <f>AVERAGE(R10:R14)</f>
        <v>0.6</v>
      </c>
      <c r="X10" s="37"/>
      <c r="Y10" s="37" t="s">
        <v>76</v>
      </c>
      <c r="Z10" s="11">
        <v>0.5</v>
      </c>
      <c r="AA10" s="12">
        <f t="shared" ref="AA10:AA14" si="3">$I$3*Z10</f>
        <v>148.24227022448116</v>
      </c>
      <c r="AB10" s="13">
        <v>3</v>
      </c>
      <c r="AC10" s="13">
        <v>10</v>
      </c>
      <c r="AD10" s="37">
        <f>(AB10*AC10)+(AB11*AC11)+(AB12*AC12)+(AB13*AC13)+(AB14*AC14)</f>
        <v>30</v>
      </c>
      <c r="AE10" s="34">
        <f>AVERAGE(Z10:Z14)</f>
        <v>0.5</v>
      </c>
      <c r="AF10" s="37"/>
    </row>
    <row r="11" spans="1:32" ht="15.75" customHeight="1" x14ac:dyDescent="0.25">
      <c r="A11" s="41"/>
      <c r="B11" s="11"/>
      <c r="C11" s="12">
        <f t="shared" si="0"/>
        <v>0</v>
      </c>
      <c r="D11" s="13"/>
      <c r="E11" s="13"/>
      <c r="F11" s="35"/>
      <c r="G11" s="35"/>
      <c r="H11" s="35"/>
      <c r="I11" s="35"/>
      <c r="J11" s="11"/>
      <c r="K11" s="12">
        <f t="shared" si="1"/>
        <v>0</v>
      </c>
      <c r="L11" s="13"/>
      <c r="M11" s="13"/>
      <c r="N11" s="35"/>
      <c r="O11" s="35"/>
      <c r="P11" s="35"/>
      <c r="Q11" s="35"/>
      <c r="R11" s="11"/>
      <c r="S11" s="12">
        <f t="shared" si="2"/>
        <v>0</v>
      </c>
      <c r="T11" s="13"/>
      <c r="U11" s="13"/>
      <c r="V11" s="35"/>
      <c r="W11" s="35"/>
      <c r="X11" s="35"/>
      <c r="Y11" s="35"/>
      <c r="Z11" s="11"/>
      <c r="AA11" s="12">
        <f t="shared" si="3"/>
        <v>0</v>
      </c>
      <c r="AB11" s="13"/>
      <c r="AC11" s="13"/>
      <c r="AD11" s="35"/>
      <c r="AE11" s="35"/>
      <c r="AF11" s="35"/>
    </row>
    <row r="12" spans="1:32" ht="15.75" customHeight="1" x14ac:dyDescent="0.25">
      <c r="A12" s="41"/>
      <c r="B12" s="11"/>
      <c r="C12" s="12">
        <f t="shared" si="0"/>
        <v>0</v>
      </c>
      <c r="D12" s="13"/>
      <c r="E12" s="13"/>
      <c r="F12" s="35"/>
      <c r="G12" s="35"/>
      <c r="H12" s="35"/>
      <c r="I12" s="35"/>
      <c r="J12" s="11"/>
      <c r="K12" s="12">
        <f t="shared" si="1"/>
        <v>0</v>
      </c>
      <c r="L12" s="13"/>
      <c r="M12" s="13"/>
      <c r="N12" s="35"/>
      <c r="O12" s="35"/>
      <c r="P12" s="35"/>
      <c r="Q12" s="35"/>
      <c r="R12" s="11"/>
      <c r="S12" s="12">
        <f t="shared" si="2"/>
        <v>0</v>
      </c>
      <c r="T12" s="13"/>
      <c r="U12" s="13"/>
      <c r="V12" s="35"/>
      <c r="W12" s="35"/>
      <c r="X12" s="35"/>
      <c r="Y12" s="35"/>
      <c r="Z12" s="11"/>
      <c r="AA12" s="12">
        <f t="shared" si="3"/>
        <v>0</v>
      </c>
      <c r="AB12" s="13"/>
      <c r="AC12" s="13"/>
      <c r="AD12" s="35"/>
      <c r="AE12" s="35"/>
      <c r="AF12" s="35"/>
    </row>
    <row r="13" spans="1:32" ht="15.75" customHeight="1" x14ac:dyDescent="0.25">
      <c r="A13" s="41"/>
      <c r="B13" s="13"/>
      <c r="C13" s="12">
        <f t="shared" si="0"/>
        <v>0</v>
      </c>
      <c r="D13" s="13"/>
      <c r="E13" s="13"/>
      <c r="F13" s="35"/>
      <c r="G13" s="35"/>
      <c r="H13" s="35"/>
      <c r="I13" s="35"/>
      <c r="J13" s="13"/>
      <c r="K13" s="12">
        <f t="shared" si="1"/>
        <v>0</v>
      </c>
      <c r="L13" s="13"/>
      <c r="M13" s="13"/>
      <c r="N13" s="35"/>
      <c r="O13" s="35"/>
      <c r="P13" s="35"/>
      <c r="Q13" s="35"/>
      <c r="R13" s="13"/>
      <c r="S13" s="12">
        <f t="shared" si="2"/>
        <v>0</v>
      </c>
      <c r="T13" s="13"/>
      <c r="U13" s="13"/>
      <c r="V13" s="35"/>
      <c r="W13" s="35"/>
      <c r="X13" s="35"/>
      <c r="Y13" s="35"/>
      <c r="Z13" s="13"/>
      <c r="AA13" s="12">
        <f t="shared" si="3"/>
        <v>0</v>
      </c>
      <c r="AB13" s="13"/>
      <c r="AC13" s="13"/>
      <c r="AD13" s="35"/>
      <c r="AE13" s="35"/>
      <c r="AF13" s="35"/>
    </row>
    <row r="14" spans="1:32" ht="15.75" customHeight="1" x14ac:dyDescent="0.25">
      <c r="A14" s="42"/>
      <c r="B14" s="13"/>
      <c r="C14" s="12">
        <f t="shared" si="0"/>
        <v>0</v>
      </c>
      <c r="D14" s="13"/>
      <c r="E14" s="13"/>
      <c r="F14" s="36"/>
      <c r="G14" s="36"/>
      <c r="H14" s="36"/>
      <c r="I14" s="36"/>
      <c r="J14" s="13"/>
      <c r="K14" s="12">
        <f t="shared" si="1"/>
        <v>0</v>
      </c>
      <c r="L14" s="13"/>
      <c r="M14" s="13"/>
      <c r="N14" s="36"/>
      <c r="O14" s="36"/>
      <c r="P14" s="36"/>
      <c r="Q14" s="36"/>
      <c r="R14" s="13"/>
      <c r="S14" s="12">
        <f t="shared" si="2"/>
        <v>0</v>
      </c>
      <c r="T14" s="13"/>
      <c r="U14" s="13"/>
      <c r="V14" s="36"/>
      <c r="W14" s="36"/>
      <c r="X14" s="36"/>
      <c r="Y14" s="36"/>
      <c r="Z14" s="13"/>
      <c r="AA14" s="12">
        <f t="shared" si="3"/>
        <v>0</v>
      </c>
      <c r="AB14" s="13"/>
      <c r="AC14" s="13"/>
      <c r="AD14" s="36"/>
      <c r="AE14" s="36"/>
      <c r="AF14" s="36"/>
    </row>
    <row r="15" spans="1:32" ht="15.75" customHeight="1" x14ac:dyDescent="0.25">
      <c r="A15" s="43" t="s">
        <v>31</v>
      </c>
      <c r="B15" s="15">
        <v>0.75</v>
      </c>
      <c r="C15" s="16">
        <f t="shared" ref="C15:C18" si="4">$F$3*B15</f>
        <v>168.76687668766877</v>
      </c>
      <c r="D15" s="17">
        <v>6</v>
      </c>
      <c r="E15" s="17">
        <v>6</v>
      </c>
      <c r="F15" s="38">
        <f>(D15*E15)+(D16*E16)+(D17*E17)+(D18*E18)+(D19*E19)</f>
        <v>36</v>
      </c>
      <c r="G15" s="39">
        <f>AVERAGE(B15:B19)</f>
        <v>0.75</v>
      </c>
      <c r="H15" s="38"/>
      <c r="I15" s="38" t="s">
        <v>28</v>
      </c>
      <c r="J15" s="15">
        <v>0.65</v>
      </c>
      <c r="K15" s="16">
        <f>$I$3*J15</f>
        <v>192.71495129182551</v>
      </c>
      <c r="L15" s="17">
        <v>8</v>
      </c>
      <c r="M15" s="17">
        <v>4</v>
      </c>
      <c r="N15" s="38">
        <f>(L15*M15)+(L16*M16)+(L17*M17)+(L18*M18)+(L19*M19)</f>
        <v>32</v>
      </c>
      <c r="O15" s="39">
        <f>AVERAGE(J15:J19)</f>
        <v>0.65</v>
      </c>
      <c r="P15" s="38"/>
      <c r="Q15" s="38" t="s">
        <v>31</v>
      </c>
      <c r="R15" s="15">
        <v>0.75</v>
      </c>
      <c r="S15" s="16">
        <f t="shared" ref="S15:S19" si="5">$F$3*R15</f>
        <v>168.76687668766877</v>
      </c>
      <c r="T15" s="17">
        <v>6</v>
      </c>
      <c r="U15" s="17">
        <v>6</v>
      </c>
      <c r="V15" s="38">
        <f>(T15*U15)+(T16*U16)+(T17*U17)+(T18*U18)+(T19*U19)</f>
        <v>36</v>
      </c>
      <c r="W15" s="39">
        <f>AVERAGE(R15:R19)</f>
        <v>0.75</v>
      </c>
      <c r="X15" s="38"/>
      <c r="Y15" s="38" t="s">
        <v>32</v>
      </c>
      <c r="Z15" s="15">
        <v>0.65</v>
      </c>
      <c r="AA15" s="16">
        <f t="shared" ref="AA15:AA19" si="6">$F$3*Z15</f>
        <v>146.26462646264628</v>
      </c>
      <c r="AB15" s="17">
        <v>4</v>
      </c>
      <c r="AC15" s="17">
        <v>6</v>
      </c>
      <c r="AD15" s="38">
        <f>(AB15*AC15)+(AB16*AC16)+(AB17*AC17)+(AB18*AC18)+(AB19*AC19)</f>
        <v>24</v>
      </c>
      <c r="AE15" s="39">
        <f>AVERAGE(Z15:Z19)</f>
        <v>0.65</v>
      </c>
      <c r="AF15" s="38"/>
    </row>
    <row r="16" spans="1:32" ht="15.75" customHeight="1" x14ac:dyDescent="0.25">
      <c r="A16" s="41"/>
      <c r="B16" s="15"/>
      <c r="C16" s="16">
        <f t="shared" si="4"/>
        <v>0</v>
      </c>
      <c r="D16" s="17"/>
      <c r="E16" s="17"/>
      <c r="F16" s="35"/>
      <c r="G16" s="35"/>
      <c r="H16" s="35"/>
      <c r="I16" s="35"/>
      <c r="J16" s="15"/>
      <c r="K16" s="16">
        <f t="shared" ref="K16:K24" si="7">$F$3*J16</f>
        <v>0</v>
      </c>
      <c r="L16" s="17"/>
      <c r="M16" s="17"/>
      <c r="N16" s="35"/>
      <c r="O16" s="35"/>
      <c r="P16" s="35"/>
      <c r="Q16" s="35"/>
      <c r="R16" s="15"/>
      <c r="S16" s="16">
        <f t="shared" si="5"/>
        <v>0</v>
      </c>
      <c r="T16" s="17"/>
      <c r="U16" s="17"/>
      <c r="V16" s="35"/>
      <c r="W16" s="35"/>
      <c r="X16" s="35"/>
      <c r="Y16" s="35"/>
      <c r="Z16" s="15"/>
      <c r="AA16" s="16">
        <f t="shared" si="6"/>
        <v>0</v>
      </c>
      <c r="AB16" s="17"/>
      <c r="AC16" s="17"/>
      <c r="AD16" s="35"/>
      <c r="AE16" s="35"/>
      <c r="AF16" s="35"/>
    </row>
    <row r="17" spans="1:32" ht="15.75" customHeight="1" x14ac:dyDescent="0.25">
      <c r="A17" s="41"/>
      <c r="B17" s="15"/>
      <c r="C17" s="16">
        <f t="shared" si="4"/>
        <v>0</v>
      </c>
      <c r="D17" s="17"/>
      <c r="E17" s="17"/>
      <c r="F17" s="35"/>
      <c r="G17" s="35"/>
      <c r="H17" s="35"/>
      <c r="I17" s="35"/>
      <c r="J17" s="15"/>
      <c r="K17" s="16">
        <f t="shared" si="7"/>
        <v>0</v>
      </c>
      <c r="L17" s="17"/>
      <c r="M17" s="17"/>
      <c r="N17" s="35"/>
      <c r="O17" s="35"/>
      <c r="P17" s="35"/>
      <c r="Q17" s="35"/>
      <c r="R17" s="15"/>
      <c r="S17" s="16">
        <f t="shared" si="5"/>
        <v>0</v>
      </c>
      <c r="T17" s="17"/>
      <c r="U17" s="17"/>
      <c r="V17" s="35"/>
      <c r="W17" s="35"/>
      <c r="X17" s="35"/>
      <c r="Y17" s="35"/>
      <c r="Z17" s="15"/>
      <c r="AA17" s="16">
        <f t="shared" si="6"/>
        <v>0</v>
      </c>
      <c r="AB17" s="17"/>
      <c r="AC17" s="17"/>
      <c r="AD17" s="35"/>
      <c r="AE17" s="35"/>
      <c r="AF17" s="35"/>
    </row>
    <row r="18" spans="1:32" ht="15.75" customHeight="1" x14ac:dyDescent="0.25">
      <c r="A18" s="41"/>
      <c r="B18" s="17"/>
      <c r="C18" s="16">
        <f t="shared" si="4"/>
        <v>0</v>
      </c>
      <c r="D18" s="17"/>
      <c r="E18" s="17"/>
      <c r="F18" s="35"/>
      <c r="G18" s="35"/>
      <c r="H18" s="35"/>
      <c r="I18" s="35"/>
      <c r="J18" s="17"/>
      <c r="K18" s="16">
        <f t="shared" si="7"/>
        <v>0</v>
      </c>
      <c r="L18" s="17"/>
      <c r="M18" s="17"/>
      <c r="N18" s="35"/>
      <c r="O18" s="35"/>
      <c r="P18" s="35"/>
      <c r="Q18" s="35"/>
      <c r="R18" s="17"/>
      <c r="S18" s="16">
        <f t="shared" si="5"/>
        <v>0</v>
      </c>
      <c r="T18" s="17"/>
      <c r="U18" s="17"/>
      <c r="V18" s="35"/>
      <c r="W18" s="35"/>
      <c r="X18" s="35"/>
      <c r="Y18" s="35"/>
      <c r="Z18" s="17"/>
      <c r="AA18" s="16">
        <f t="shared" si="6"/>
        <v>0</v>
      </c>
      <c r="AB18" s="17"/>
      <c r="AC18" s="17"/>
      <c r="AD18" s="35"/>
      <c r="AE18" s="35"/>
      <c r="AF18" s="35"/>
    </row>
    <row r="19" spans="1:32" ht="15.75" customHeight="1" x14ac:dyDescent="0.25">
      <c r="A19" s="42"/>
      <c r="B19" s="17"/>
      <c r="C19" s="16">
        <f t="shared" ref="C19:C24" si="8">$C$3*B19</f>
        <v>0</v>
      </c>
      <c r="D19" s="17"/>
      <c r="E19" s="17"/>
      <c r="F19" s="36"/>
      <c r="G19" s="36"/>
      <c r="H19" s="36"/>
      <c r="I19" s="36"/>
      <c r="J19" s="17"/>
      <c r="K19" s="16">
        <f t="shared" si="7"/>
        <v>0</v>
      </c>
      <c r="L19" s="17"/>
      <c r="M19" s="17"/>
      <c r="N19" s="36"/>
      <c r="O19" s="36"/>
      <c r="P19" s="36"/>
      <c r="Q19" s="36"/>
      <c r="R19" s="17"/>
      <c r="S19" s="16">
        <f t="shared" si="5"/>
        <v>0</v>
      </c>
      <c r="T19" s="17"/>
      <c r="U19" s="17"/>
      <c r="V19" s="36"/>
      <c r="W19" s="36"/>
      <c r="X19" s="36"/>
      <c r="Y19" s="36"/>
      <c r="Z19" s="17"/>
      <c r="AA19" s="16">
        <f t="shared" si="6"/>
        <v>0</v>
      </c>
      <c r="AB19" s="17"/>
      <c r="AC19" s="17"/>
      <c r="AD19" s="36"/>
      <c r="AE19" s="36"/>
      <c r="AF19" s="36"/>
    </row>
    <row r="20" spans="1:32" ht="15.75" customHeight="1" x14ac:dyDescent="0.25">
      <c r="A20" s="40" t="s">
        <v>38</v>
      </c>
      <c r="B20" s="11">
        <v>0.6</v>
      </c>
      <c r="C20" s="12">
        <f t="shared" si="8"/>
        <v>165.18424396442185</v>
      </c>
      <c r="D20" s="13">
        <v>4</v>
      </c>
      <c r="E20" s="13">
        <v>4</v>
      </c>
      <c r="F20" s="37">
        <f>(D20*E20)+(D21*E21)+(D22*E22)+(D23*E23)+(D24*E24)</f>
        <v>16</v>
      </c>
      <c r="G20" s="34">
        <f>AVERAGE(B20:B24)</f>
        <v>0.6</v>
      </c>
      <c r="H20" s="37"/>
      <c r="I20" s="37" t="s">
        <v>32</v>
      </c>
      <c r="J20" s="11">
        <v>0.7</v>
      </c>
      <c r="K20" s="12">
        <f t="shared" si="7"/>
        <v>157.51575157515751</v>
      </c>
      <c r="L20" s="13">
        <v>4</v>
      </c>
      <c r="M20" s="13">
        <v>6</v>
      </c>
      <c r="N20" s="37">
        <f>(L20*M20)+(L21*M21)+(L22*M22)+(L23*M23)+(L24*M24)</f>
        <v>24</v>
      </c>
      <c r="O20" s="34">
        <f>AVERAGE(J20:J24)</f>
        <v>0.7</v>
      </c>
      <c r="P20" s="37"/>
      <c r="Q20" s="37" t="s">
        <v>25</v>
      </c>
      <c r="R20" s="11">
        <v>0.7</v>
      </c>
      <c r="S20" s="12">
        <f t="shared" ref="S20:S24" si="9">$C$3*R20</f>
        <v>192.71495129182549</v>
      </c>
      <c r="T20" s="13">
        <v>6</v>
      </c>
      <c r="U20" s="13">
        <v>6</v>
      </c>
      <c r="V20" s="37">
        <f>(T20*U20)+(T21*U21)+(T22*U22)+(T23*U23)+(T24*U24)</f>
        <v>36</v>
      </c>
      <c r="W20" s="34">
        <f>AVERAGE(R20:R24)</f>
        <v>0.7</v>
      </c>
      <c r="X20" s="37"/>
      <c r="Y20" s="37" t="s">
        <v>28</v>
      </c>
      <c r="Z20" s="11">
        <v>0.6</v>
      </c>
      <c r="AA20" s="12">
        <f t="shared" ref="AA20:AA24" si="10">$I$3*Z20</f>
        <v>177.89072426937739</v>
      </c>
      <c r="AB20" s="13">
        <v>8</v>
      </c>
      <c r="AC20" s="13">
        <v>4</v>
      </c>
      <c r="AD20" s="37">
        <f>(AB20*AC20)+(AB21*AC21)+(AB22*AC22)+(AB23*AC23)+(AB24*AC24)</f>
        <v>32</v>
      </c>
      <c r="AE20" s="34">
        <f>AVERAGE(Z20:Z24)</f>
        <v>0.6</v>
      </c>
      <c r="AF20" s="37"/>
    </row>
    <row r="21" spans="1:32" ht="15.75" customHeight="1" x14ac:dyDescent="0.25">
      <c r="A21" s="41"/>
      <c r="B21" s="13"/>
      <c r="C21" s="12">
        <f t="shared" si="8"/>
        <v>0</v>
      </c>
      <c r="D21" s="13"/>
      <c r="E21" s="13"/>
      <c r="F21" s="35"/>
      <c r="G21" s="35"/>
      <c r="H21" s="35"/>
      <c r="I21" s="35"/>
      <c r="J21" s="13"/>
      <c r="K21" s="12">
        <f t="shared" si="7"/>
        <v>0</v>
      </c>
      <c r="L21" s="13"/>
      <c r="M21" s="13"/>
      <c r="N21" s="35"/>
      <c r="O21" s="35"/>
      <c r="P21" s="35"/>
      <c r="Q21" s="35"/>
      <c r="R21" s="13"/>
      <c r="S21" s="12">
        <f t="shared" si="9"/>
        <v>0</v>
      </c>
      <c r="T21" s="13"/>
      <c r="U21" s="13"/>
      <c r="V21" s="35"/>
      <c r="W21" s="35"/>
      <c r="X21" s="35"/>
      <c r="Y21" s="35"/>
      <c r="Z21" s="11"/>
      <c r="AA21" s="12">
        <f t="shared" si="10"/>
        <v>0</v>
      </c>
      <c r="AB21" s="13"/>
      <c r="AC21" s="13"/>
      <c r="AD21" s="35"/>
      <c r="AE21" s="35"/>
      <c r="AF21" s="35"/>
    </row>
    <row r="22" spans="1:32" ht="15.75" customHeight="1" x14ac:dyDescent="0.25">
      <c r="A22" s="41"/>
      <c r="B22" s="13"/>
      <c r="C22" s="12">
        <f t="shared" si="8"/>
        <v>0</v>
      </c>
      <c r="D22" s="13"/>
      <c r="E22" s="13"/>
      <c r="F22" s="35"/>
      <c r="G22" s="35"/>
      <c r="H22" s="35"/>
      <c r="I22" s="35"/>
      <c r="J22" s="13"/>
      <c r="K22" s="12">
        <f t="shared" si="7"/>
        <v>0</v>
      </c>
      <c r="L22" s="13"/>
      <c r="M22" s="13"/>
      <c r="N22" s="35"/>
      <c r="O22" s="35"/>
      <c r="P22" s="35"/>
      <c r="Q22" s="35"/>
      <c r="R22" s="13"/>
      <c r="S22" s="12">
        <f t="shared" si="9"/>
        <v>0</v>
      </c>
      <c r="T22" s="13"/>
      <c r="U22" s="13"/>
      <c r="V22" s="35"/>
      <c r="W22" s="35"/>
      <c r="X22" s="35"/>
      <c r="Y22" s="35"/>
      <c r="Z22" s="11"/>
      <c r="AA22" s="12">
        <f t="shared" si="10"/>
        <v>0</v>
      </c>
      <c r="AB22" s="13"/>
      <c r="AC22" s="13"/>
      <c r="AD22" s="35"/>
      <c r="AE22" s="35"/>
      <c r="AF22" s="35"/>
    </row>
    <row r="23" spans="1:32" x14ac:dyDescent="0.25">
      <c r="A23" s="41"/>
      <c r="B23" s="13"/>
      <c r="C23" s="12">
        <f t="shared" si="8"/>
        <v>0</v>
      </c>
      <c r="D23" s="13"/>
      <c r="E23" s="13"/>
      <c r="F23" s="35"/>
      <c r="G23" s="35"/>
      <c r="H23" s="35"/>
      <c r="I23" s="35"/>
      <c r="J23" s="13"/>
      <c r="K23" s="12">
        <f t="shared" si="7"/>
        <v>0</v>
      </c>
      <c r="L23" s="13"/>
      <c r="M23" s="13"/>
      <c r="N23" s="35"/>
      <c r="O23" s="35"/>
      <c r="P23" s="35"/>
      <c r="Q23" s="35"/>
      <c r="R23" s="13"/>
      <c r="S23" s="12">
        <f t="shared" si="9"/>
        <v>0</v>
      </c>
      <c r="T23" s="13"/>
      <c r="U23" s="13"/>
      <c r="V23" s="35"/>
      <c r="W23" s="35"/>
      <c r="X23" s="35"/>
      <c r="Y23" s="35"/>
      <c r="Z23" s="13"/>
      <c r="AA23" s="12">
        <f t="shared" si="10"/>
        <v>0</v>
      </c>
      <c r="AB23" s="13"/>
      <c r="AC23" s="13"/>
      <c r="AD23" s="35"/>
      <c r="AE23" s="35"/>
      <c r="AF23" s="35"/>
    </row>
    <row r="24" spans="1:32" x14ac:dyDescent="0.25">
      <c r="A24" s="42"/>
      <c r="B24" s="13"/>
      <c r="C24" s="12">
        <f t="shared" si="8"/>
        <v>0</v>
      </c>
      <c r="D24" s="13"/>
      <c r="E24" s="13"/>
      <c r="F24" s="36"/>
      <c r="G24" s="36"/>
      <c r="H24" s="36"/>
      <c r="I24" s="36"/>
      <c r="J24" s="13"/>
      <c r="K24" s="12">
        <f t="shared" si="7"/>
        <v>0</v>
      </c>
      <c r="L24" s="13"/>
      <c r="M24" s="13"/>
      <c r="N24" s="36"/>
      <c r="O24" s="36"/>
      <c r="P24" s="36"/>
      <c r="Q24" s="36"/>
      <c r="R24" s="13"/>
      <c r="S24" s="12">
        <f t="shared" si="9"/>
        <v>0</v>
      </c>
      <c r="T24" s="13"/>
      <c r="U24" s="13"/>
      <c r="V24" s="36"/>
      <c r="W24" s="36"/>
      <c r="X24" s="36"/>
      <c r="Y24" s="36"/>
      <c r="Z24" s="13"/>
      <c r="AA24" s="12">
        <f t="shared" si="10"/>
        <v>0</v>
      </c>
      <c r="AB24" s="13"/>
      <c r="AC24" s="13"/>
      <c r="AD24" s="36"/>
      <c r="AE24" s="36"/>
      <c r="AF24" s="36"/>
    </row>
    <row r="25" spans="1:32" ht="94.5" x14ac:dyDescent="0.25">
      <c r="A25" s="24" t="s">
        <v>77</v>
      </c>
      <c r="B25" s="17" t="s">
        <v>54</v>
      </c>
      <c r="C25" s="17"/>
      <c r="D25" s="17">
        <v>3</v>
      </c>
      <c r="E25" s="17">
        <v>12</v>
      </c>
      <c r="F25" s="17"/>
      <c r="G25" s="17"/>
      <c r="H25" s="17"/>
      <c r="I25" s="17" t="s">
        <v>78</v>
      </c>
      <c r="J25" s="17" t="s">
        <v>54</v>
      </c>
      <c r="K25" s="17"/>
      <c r="L25" s="17">
        <v>3</v>
      </c>
      <c r="M25" s="17" t="s">
        <v>79</v>
      </c>
      <c r="N25" s="17"/>
      <c r="O25" s="17"/>
      <c r="P25" s="17"/>
      <c r="Q25" s="17" t="s">
        <v>80</v>
      </c>
      <c r="R25" s="17" t="s">
        <v>54</v>
      </c>
      <c r="S25" s="17"/>
      <c r="T25" s="17">
        <v>3</v>
      </c>
      <c r="U25" s="17">
        <v>12</v>
      </c>
      <c r="V25" s="17"/>
      <c r="W25" s="17"/>
      <c r="X25" s="17"/>
      <c r="Y25" s="17" t="s">
        <v>78</v>
      </c>
      <c r="Z25" s="17" t="s">
        <v>54</v>
      </c>
      <c r="AA25" s="17"/>
      <c r="AB25" s="17">
        <v>3</v>
      </c>
      <c r="AC25" s="17" t="s">
        <v>79</v>
      </c>
      <c r="AD25" s="17"/>
      <c r="AE25" s="17"/>
      <c r="AF25" s="17"/>
    </row>
    <row r="26" spans="1:32" ht="78.75" x14ac:dyDescent="0.25">
      <c r="A26" s="25" t="s">
        <v>81</v>
      </c>
      <c r="B26" s="13" t="s">
        <v>54</v>
      </c>
      <c r="C26" s="13"/>
      <c r="D26" s="13">
        <v>3</v>
      </c>
      <c r="E26" s="13">
        <v>12</v>
      </c>
      <c r="F26" s="13"/>
      <c r="G26" s="13"/>
      <c r="H26" s="13"/>
      <c r="I26" s="13" t="s">
        <v>57</v>
      </c>
      <c r="J26" s="26" t="s">
        <v>54</v>
      </c>
      <c r="K26" s="13"/>
      <c r="L26" s="13">
        <v>3</v>
      </c>
      <c r="M26" s="13">
        <v>12</v>
      </c>
      <c r="N26" s="13"/>
      <c r="O26" s="13"/>
      <c r="P26" s="13"/>
      <c r="Q26" s="13" t="s">
        <v>82</v>
      </c>
      <c r="R26" s="13" t="s">
        <v>47</v>
      </c>
      <c r="S26" s="13"/>
      <c r="T26" s="13">
        <v>3</v>
      </c>
      <c r="U26" s="13">
        <v>12</v>
      </c>
      <c r="V26" s="13"/>
      <c r="W26" s="13"/>
      <c r="X26" s="13"/>
      <c r="Y26" s="13" t="s">
        <v>57</v>
      </c>
      <c r="Z26" s="26" t="s">
        <v>54</v>
      </c>
      <c r="AA26" s="13"/>
      <c r="AB26" s="13">
        <v>3</v>
      </c>
      <c r="AC26" s="13">
        <v>12</v>
      </c>
      <c r="AD26" s="13"/>
      <c r="AE26" s="13"/>
      <c r="AF26" s="13"/>
    </row>
    <row r="27" spans="1:32" ht="13.5" x14ac:dyDescent="0.25">
      <c r="A27" s="33" t="s">
        <v>83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3.5" x14ac:dyDescent="0.25">
      <c r="A28" s="33" t="s">
        <v>13</v>
      </c>
      <c r="B28" s="31"/>
      <c r="C28" s="31"/>
      <c r="D28" s="31"/>
      <c r="E28" s="31"/>
      <c r="F28" s="31"/>
      <c r="G28" s="31"/>
      <c r="H28" s="31"/>
      <c r="I28" s="33" t="s">
        <v>14</v>
      </c>
      <c r="J28" s="31"/>
      <c r="K28" s="31"/>
      <c r="L28" s="31"/>
      <c r="M28" s="31"/>
      <c r="N28" s="31"/>
      <c r="O28" s="31"/>
      <c r="P28" s="31"/>
      <c r="Q28" s="33" t="s">
        <v>15</v>
      </c>
      <c r="R28" s="31"/>
      <c r="S28" s="31"/>
      <c r="T28" s="31"/>
      <c r="U28" s="31"/>
      <c r="V28" s="31"/>
      <c r="W28" s="31"/>
      <c r="X28" s="31"/>
      <c r="Y28" s="33" t="s">
        <v>16</v>
      </c>
      <c r="Z28" s="31"/>
      <c r="AA28" s="31"/>
      <c r="AB28" s="31"/>
      <c r="AC28" s="31"/>
      <c r="AD28" s="31"/>
      <c r="AE28" s="31"/>
      <c r="AF28" s="31"/>
    </row>
    <row r="29" spans="1:32" ht="31.5" x14ac:dyDescent="0.25">
      <c r="A29" s="10" t="s">
        <v>17</v>
      </c>
      <c r="B29" s="10" t="s">
        <v>18</v>
      </c>
      <c r="C29" s="10" t="s">
        <v>19</v>
      </c>
      <c r="D29" s="10" t="s">
        <v>20</v>
      </c>
      <c r="E29" s="10" t="s">
        <v>21</v>
      </c>
      <c r="F29" s="10" t="s">
        <v>22</v>
      </c>
      <c r="G29" s="10" t="s">
        <v>23</v>
      </c>
      <c r="H29" s="10" t="s">
        <v>24</v>
      </c>
      <c r="I29" s="10" t="s">
        <v>17</v>
      </c>
      <c r="J29" s="10" t="s">
        <v>18</v>
      </c>
      <c r="K29" s="10" t="s">
        <v>19</v>
      </c>
      <c r="L29" s="10" t="s">
        <v>20</v>
      </c>
      <c r="M29" s="10" t="s">
        <v>21</v>
      </c>
      <c r="N29" s="10" t="s">
        <v>22</v>
      </c>
      <c r="O29" s="10" t="s">
        <v>23</v>
      </c>
      <c r="P29" s="10" t="s">
        <v>24</v>
      </c>
      <c r="Q29" s="10" t="s">
        <v>17</v>
      </c>
      <c r="R29" s="10" t="s">
        <v>18</v>
      </c>
      <c r="S29" s="10" t="s">
        <v>19</v>
      </c>
      <c r="T29" s="10" t="s">
        <v>20</v>
      </c>
      <c r="U29" s="10" t="s">
        <v>21</v>
      </c>
      <c r="V29" s="10" t="s">
        <v>22</v>
      </c>
      <c r="W29" s="10" t="s">
        <v>23</v>
      </c>
      <c r="X29" s="10" t="s">
        <v>24</v>
      </c>
      <c r="Y29" s="10" t="s">
        <v>17</v>
      </c>
      <c r="Z29" s="10" t="s">
        <v>18</v>
      </c>
      <c r="AA29" s="10" t="s">
        <v>19</v>
      </c>
      <c r="AB29" s="10" t="s">
        <v>20</v>
      </c>
      <c r="AC29" s="10" t="s">
        <v>21</v>
      </c>
      <c r="AD29" s="10" t="s">
        <v>22</v>
      </c>
      <c r="AE29" s="10" t="s">
        <v>23</v>
      </c>
      <c r="AF29" s="10" t="s">
        <v>24</v>
      </c>
    </row>
    <row r="30" spans="1:32" x14ac:dyDescent="0.25">
      <c r="A30" s="40" t="s">
        <v>25</v>
      </c>
      <c r="B30" s="11">
        <v>0.6</v>
      </c>
      <c r="C30" s="12">
        <f t="shared" ref="C30:C34" si="11">$C$3*B30</f>
        <v>165.18424396442185</v>
      </c>
      <c r="D30" s="13">
        <v>2</v>
      </c>
      <c r="E30" s="13">
        <v>6</v>
      </c>
      <c r="F30" s="37">
        <f>(D30*E30)+(D31*E31)+(D32*E32)+(D33*E33)+(D34*E34)</f>
        <v>30</v>
      </c>
      <c r="G30" s="34">
        <f>AVERAGE(B30:B34)</f>
        <v>0.69999999999999984</v>
      </c>
      <c r="H30" s="37"/>
      <c r="I30" s="37" t="s">
        <v>75</v>
      </c>
      <c r="J30" s="11">
        <v>0.75</v>
      </c>
      <c r="K30" s="12">
        <f t="shared" ref="K30:K34" si="12">$F$3*J30</f>
        <v>168.76687668766877</v>
      </c>
      <c r="L30" s="13">
        <v>4</v>
      </c>
      <c r="M30" s="13">
        <v>4</v>
      </c>
      <c r="N30" s="37">
        <f>(L30*M30)+(L31*M31)+(L32*M32)+(L33*M33)+(L34*M34)</f>
        <v>16</v>
      </c>
      <c r="O30" s="34">
        <f>AVERAGE(J30:J34)</f>
        <v>0.75</v>
      </c>
      <c r="P30" s="37"/>
      <c r="Q30" s="37" t="s">
        <v>38</v>
      </c>
      <c r="R30" s="11">
        <v>0.65</v>
      </c>
      <c r="S30" s="12">
        <f t="shared" ref="S30:S34" si="13">$C$3*R30</f>
        <v>178.94959762812368</v>
      </c>
      <c r="T30" s="13">
        <v>2</v>
      </c>
      <c r="U30" s="13">
        <v>3</v>
      </c>
      <c r="V30" s="37">
        <f>(T30*U30)+(T31*U31)+(T32*U32)+(T33*U33)+(T34*U34)</f>
        <v>10</v>
      </c>
      <c r="W30" s="34">
        <f>AVERAGE(R30:R34)</f>
        <v>0.7</v>
      </c>
      <c r="X30" s="37"/>
      <c r="Y30" s="37" t="s">
        <v>76</v>
      </c>
      <c r="Z30" s="11">
        <v>0.6</v>
      </c>
      <c r="AA30" s="12">
        <f t="shared" ref="AA30:AA34" si="14">$I$3*Z30</f>
        <v>177.89072426937739</v>
      </c>
      <c r="AB30" s="13">
        <v>4</v>
      </c>
      <c r="AC30" s="13">
        <v>6</v>
      </c>
      <c r="AD30" s="37">
        <f>(AB30*AC30)+(AB31*AC31)+(AB32*AC32)+(AB33*AC33)+(AB34*AC34)</f>
        <v>24</v>
      </c>
      <c r="AE30" s="34">
        <f>AVERAGE(Z30:Z34)</f>
        <v>0.6</v>
      </c>
      <c r="AF30" s="37"/>
    </row>
    <row r="31" spans="1:32" x14ac:dyDescent="0.25">
      <c r="A31" s="41"/>
      <c r="B31" s="11">
        <v>0.7</v>
      </c>
      <c r="C31" s="12">
        <f t="shared" si="11"/>
        <v>192.71495129182549</v>
      </c>
      <c r="D31" s="13">
        <v>2</v>
      </c>
      <c r="E31" s="13">
        <v>5</v>
      </c>
      <c r="F31" s="35"/>
      <c r="G31" s="35"/>
      <c r="H31" s="35"/>
      <c r="I31" s="35"/>
      <c r="J31" s="11"/>
      <c r="K31" s="12">
        <f t="shared" si="12"/>
        <v>0</v>
      </c>
      <c r="L31" s="13"/>
      <c r="M31" s="13"/>
      <c r="N31" s="35"/>
      <c r="O31" s="35"/>
      <c r="P31" s="35"/>
      <c r="Q31" s="35"/>
      <c r="R31" s="11">
        <v>0.75</v>
      </c>
      <c r="S31" s="12">
        <f t="shared" si="13"/>
        <v>206.48030495552734</v>
      </c>
      <c r="T31" s="13">
        <v>2</v>
      </c>
      <c r="U31" s="13">
        <v>2</v>
      </c>
      <c r="V31" s="35"/>
      <c r="W31" s="35"/>
      <c r="X31" s="35"/>
      <c r="Y31" s="35"/>
      <c r="Z31" s="11"/>
      <c r="AA31" s="12">
        <f t="shared" si="14"/>
        <v>0</v>
      </c>
      <c r="AB31" s="13"/>
      <c r="AC31" s="13"/>
      <c r="AD31" s="35"/>
      <c r="AE31" s="35"/>
      <c r="AF31" s="35"/>
    </row>
    <row r="32" spans="1:32" x14ac:dyDescent="0.25">
      <c r="A32" s="41"/>
      <c r="B32" s="11">
        <v>0.8</v>
      </c>
      <c r="C32" s="12">
        <f t="shared" si="11"/>
        <v>220.24565861922918</v>
      </c>
      <c r="D32" s="13">
        <v>2</v>
      </c>
      <c r="E32" s="13">
        <v>4</v>
      </c>
      <c r="F32" s="35"/>
      <c r="G32" s="35"/>
      <c r="H32" s="35"/>
      <c r="I32" s="35"/>
      <c r="J32" s="11"/>
      <c r="K32" s="12">
        <f t="shared" si="12"/>
        <v>0</v>
      </c>
      <c r="L32" s="13"/>
      <c r="M32" s="13"/>
      <c r="N32" s="35"/>
      <c r="O32" s="35"/>
      <c r="P32" s="35"/>
      <c r="Q32" s="35"/>
      <c r="R32" s="13"/>
      <c r="S32" s="12">
        <f t="shared" si="13"/>
        <v>0</v>
      </c>
      <c r="T32" s="13"/>
      <c r="U32" s="13"/>
      <c r="V32" s="35"/>
      <c r="W32" s="35"/>
      <c r="X32" s="35"/>
      <c r="Y32" s="35"/>
      <c r="Z32" s="11"/>
      <c r="AA32" s="12">
        <f t="shared" si="14"/>
        <v>0</v>
      </c>
      <c r="AB32" s="13"/>
      <c r="AC32" s="13"/>
      <c r="AD32" s="35"/>
      <c r="AE32" s="35"/>
      <c r="AF32" s="35"/>
    </row>
    <row r="33" spans="1:32" x14ac:dyDescent="0.25">
      <c r="A33" s="41"/>
      <c r="B33" s="13"/>
      <c r="C33" s="12">
        <f t="shared" si="11"/>
        <v>0</v>
      </c>
      <c r="D33" s="13"/>
      <c r="E33" s="13"/>
      <c r="F33" s="35"/>
      <c r="G33" s="35"/>
      <c r="H33" s="35"/>
      <c r="I33" s="35"/>
      <c r="J33" s="13"/>
      <c r="K33" s="12">
        <f t="shared" si="12"/>
        <v>0</v>
      </c>
      <c r="L33" s="13"/>
      <c r="M33" s="13"/>
      <c r="N33" s="35"/>
      <c r="O33" s="35"/>
      <c r="P33" s="35"/>
      <c r="Q33" s="35"/>
      <c r="R33" s="13"/>
      <c r="S33" s="12">
        <f t="shared" si="13"/>
        <v>0</v>
      </c>
      <c r="T33" s="13"/>
      <c r="U33" s="13"/>
      <c r="V33" s="35"/>
      <c r="W33" s="35"/>
      <c r="X33" s="35"/>
      <c r="Y33" s="35"/>
      <c r="Z33" s="13"/>
      <c r="AA33" s="12">
        <f t="shared" si="14"/>
        <v>0</v>
      </c>
      <c r="AB33" s="13"/>
      <c r="AC33" s="13"/>
      <c r="AD33" s="35"/>
      <c r="AE33" s="35"/>
      <c r="AF33" s="35"/>
    </row>
    <row r="34" spans="1:32" x14ac:dyDescent="0.25">
      <c r="A34" s="42"/>
      <c r="B34" s="13"/>
      <c r="C34" s="12">
        <f t="shared" si="11"/>
        <v>0</v>
      </c>
      <c r="D34" s="13"/>
      <c r="E34" s="13"/>
      <c r="F34" s="36"/>
      <c r="G34" s="36"/>
      <c r="H34" s="36"/>
      <c r="I34" s="36"/>
      <c r="J34" s="13"/>
      <c r="K34" s="12">
        <f t="shared" si="12"/>
        <v>0</v>
      </c>
      <c r="L34" s="13"/>
      <c r="M34" s="13"/>
      <c r="N34" s="36"/>
      <c r="O34" s="36"/>
      <c r="P34" s="36"/>
      <c r="Q34" s="36"/>
      <c r="R34" s="13"/>
      <c r="S34" s="12">
        <f t="shared" si="13"/>
        <v>0</v>
      </c>
      <c r="T34" s="13"/>
      <c r="U34" s="13"/>
      <c r="V34" s="36"/>
      <c r="W34" s="36"/>
      <c r="X34" s="36"/>
      <c r="Y34" s="36"/>
      <c r="Z34" s="13"/>
      <c r="AA34" s="12">
        <f t="shared" si="14"/>
        <v>0</v>
      </c>
      <c r="AB34" s="13"/>
      <c r="AC34" s="13"/>
      <c r="AD34" s="36"/>
      <c r="AE34" s="36"/>
      <c r="AF34" s="36"/>
    </row>
    <row r="35" spans="1:32" x14ac:dyDescent="0.25">
      <c r="A35" s="43" t="s">
        <v>31</v>
      </c>
      <c r="B35" s="15">
        <v>0.65</v>
      </c>
      <c r="C35" s="16">
        <f t="shared" ref="C35:C38" si="15">$F$3*B35</f>
        <v>146.26462646264628</v>
      </c>
      <c r="D35" s="17">
        <v>2</v>
      </c>
      <c r="E35" s="17">
        <v>5</v>
      </c>
      <c r="F35" s="38">
        <f>(D35*E35)+(D36*E36)+(D37*E37)+(D38*E38)+(D39*E39)</f>
        <v>24</v>
      </c>
      <c r="G35" s="39">
        <f>AVERAGE(B35:B39)</f>
        <v>0.75</v>
      </c>
      <c r="H35" s="38"/>
      <c r="I35" s="38" t="s">
        <v>28</v>
      </c>
      <c r="J35" s="15">
        <v>0.6</v>
      </c>
      <c r="K35" s="16">
        <f t="shared" ref="K35:K39" si="16">$I$3*J35</f>
        <v>177.89072426937739</v>
      </c>
      <c r="L35" s="17">
        <v>2</v>
      </c>
      <c r="M35" s="17">
        <v>5</v>
      </c>
      <c r="N35" s="38">
        <f>(L35*M35)+(L36*M36)+(L37*M37)+(L38*M38)+(L39*M39)</f>
        <v>24</v>
      </c>
      <c r="O35" s="39">
        <f>AVERAGE(J35:J39)</f>
        <v>0.69999999999999984</v>
      </c>
      <c r="P35" s="38"/>
      <c r="Q35" s="38" t="s">
        <v>31</v>
      </c>
      <c r="R35" s="15">
        <v>0.65</v>
      </c>
      <c r="S35" s="16">
        <f t="shared" ref="S35:S38" si="17">$F$3*R35</f>
        <v>146.26462646264628</v>
      </c>
      <c r="T35" s="17">
        <v>2</v>
      </c>
      <c r="U35" s="17">
        <v>5</v>
      </c>
      <c r="V35" s="38">
        <f>(T35*U35)+(T36*U36)+(T37*U37)+(T38*U38)+(T39*U39)</f>
        <v>24</v>
      </c>
      <c r="W35" s="39">
        <f>AVERAGE(R35:R39)</f>
        <v>0.75</v>
      </c>
      <c r="X35" s="38"/>
      <c r="Y35" s="38" t="s">
        <v>32</v>
      </c>
      <c r="Z35" s="15">
        <v>0.75</v>
      </c>
      <c r="AA35" s="16">
        <f t="shared" ref="AA35:AA39" si="18">$F$3*Z35</f>
        <v>168.76687668766877</v>
      </c>
      <c r="AB35" s="17">
        <v>4</v>
      </c>
      <c r="AC35" s="17">
        <v>4</v>
      </c>
      <c r="AD35" s="38">
        <f>(AB35*AC35)+(AB36*AC36)+(AB37*AC37)+(AB38*AC38)+(AB39*AC39)</f>
        <v>16</v>
      </c>
      <c r="AE35" s="39">
        <f>AVERAGE(Z35:Z39)</f>
        <v>0.75</v>
      </c>
      <c r="AF35" s="38"/>
    </row>
    <row r="36" spans="1:32" x14ac:dyDescent="0.25">
      <c r="A36" s="41"/>
      <c r="B36" s="15">
        <v>0.75</v>
      </c>
      <c r="C36" s="16">
        <f t="shared" si="15"/>
        <v>168.76687668766877</v>
      </c>
      <c r="D36" s="17">
        <v>2</v>
      </c>
      <c r="E36" s="17">
        <v>4</v>
      </c>
      <c r="F36" s="35"/>
      <c r="G36" s="35"/>
      <c r="H36" s="35"/>
      <c r="I36" s="35"/>
      <c r="J36" s="15">
        <v>0.7</v>
      </c>
      <c r="K36" s="16">
        <f t="shared" si="16"/>
        <v>207.53917831427361</v>
      </c>
      <c r="L36" s="17">
        <v>2</v>
      </c>
      <c r="M36" s="17">
        <v>4</v>
      </c>
      <c r="N36" s="35"/>
      <c r="O36" s="35"/>
      <c r="P36" s="35"/>
      <c r="Q36" s="35"/>
      <c r="R36" s="15">
        <v>0.75</v>
      </c>
      <c r="S36" s="16">
        <f t="shared" si="17"/>
        <v>168.76687668766877</v>
      </c>
      <c r="T36" s="17">
        <v>2</v>
      </c>
      <c r="U36" s="17">
        <v>4</v>
      </c>
      <c r="V36" s="35"/>
      <c r="W36" s="35"/>
      <c r="X36" s="35"/>
      <c r="Y36" s="35"/>
      <c r="Z36" s="15"/>
      <c r="AA36" s="16">
        <f t="shared" si="18"/>
        <v>0</v>
      </c>
      <c r="AB36" s="17"/>
      <c r="AC36" s="17"/>
      <c r="AD36" s="35"/>
      <c r="AE36" s="35"/>
      <c r="AF36" s="35"/>
    </row>
    <row r="37" spans="1:32" x14ac:dyDescent="0.25">
      <c r="A37" s="41"/>
      <c r="B37" s="15">
        <v>0.85</v>
      </c>
      <c r="C37" s="16">
        <f t="shared" si="15"/>
        <v>191.26912691269126</v>
      </c>
      <c r="D37" s="17">
        <v>2</v>
      </c>
      <c r="E37" s="17">
        <v>3</v>
      </c>
      <c r="F37" s="35"/>
      <c r="G37" s="35"/>
      <c r="H37" s="35"/>
      <c r="I37" s="35"/>
      <c r="J37" s="15">
        <v>0.8</v>
      </c>
      <c r="K37" s="16">
        <f t="shared" si="16"/>
        <v>237.18763235916987</v>
      </c>
      <c r="L37" s="17">
        <v>2</v>
      </c>
      <c r="M37" s="17">
        <v>3</v>
      </c>
      <c r="N37" s="35"/>
      <c r="O37" s="35"/>
      <c r="P37" s="35"/>
      <c r="Q37" s="35"/>
      <c r="R37" s="15">
        <v>0.85</v>
      </c>
      <c r="S37" s="16">
        <f t="shared" si="17"/>
        <v>191.26912691269126</v>
      </c>
      <c r="T37" s="17">
        <v>2</v>
      </c>
      <c r="U37" s="17">
        <v>3</v>
      </c>
      <c r="V37" s="35"/>
      <c r="W37" s="35"/>
      <c r="X37" s="35"/>
      <c r="Y37" s="35"/>
      <c r="Z37" s="15"/>
      <c r="AA37" s="16">
        <f t="shared" si="18"/>
        <v>0</v>
      </c>
      <c r="AB37" s="17"/>
      <c r="AC37" s="17"/>
      <c r="AD37" s="35"/>
      <c r="AE37" s="35"/>
      <c r="AF37" s="35"/>
    </row>
    <row r="38" spans="1:32" x14ac:dyDescent="0.25">
      <c r="A38" s="41"/>
      <c r="B38" s="17"/>
      <c r="C38" s="16">
        <f t="shared" si="15"/>
        <v>0</v>
      </c>
      <c r="D38" s="17"/>
      <c r="E38" s="17"/>
      <c r="F38" s="35"/>
      <c r="G38" s="35"/>
      <c r="H38" s="35"/>
      <c r="I38" s="35"/>
      <c r="J38" s="17"/>
      <c r="K38" s="16">
        <f t="shared" si="16"/>
        <v>0</v>
      </c>
      <c r="L38" s="17"/>
      <c r="M38" s="17"/>
      <c r="N38" s="35"/>
      <c r="O38" s="35"/>
      <c r="P38" s="35"/>
      <c r="Q38" s="35"/>
      <c r="R38" s="17"/>
      <c r="S38" s="16">
        <f t="shared" si="17"/>
        <v>0</v>
      </c>
      <c r="T38" s="17"/>
      <c r="U38" s="17"/>
      <c r="V38" s="35"/>
      <c r="W38" s="35"/>
      <c r="X38" s="35"/>
      <c r="Y38" s="35"/>
      <c r="Z38" s="17"/>
      <c r="AA38" s="16">
        <f t="shared" si="18"/>
        <v>0</v>
      </c>
      <c r="AB38" s="17"/>
      <c r="AC38" s="17"/>
      <c r="AD38" s="35"/>
      <c r="AE38" s="35"/>
      <c r="AF38" s="35"/>
    </row>
    <row r="39" spans="1:32" x14ac:dyDescent="0.25">
      <c r="A39" s="42"/>
      <c r="B39" s="17"/>
      <c r="C39" s="16">
        <f t="shared" ref="C39:C44" si="19">$C$3*B39</f>
        <v>0</v>
      </c>
      <c r="D39" s="17"/>
      <c r="E39" s="17"/>
      <c r="F39" s="36"/>
      <c r="G39" s="36"/>
      <c r="H39" s="36"/>
      <c r="I39" s="36"/>
      <c r="J39" s="17"/>
      <c r="K39" s="16">
        <f t="shared" si="16"/>
        <v>0</v>
      </c>
      <c r="L39" s="17"/>
      <c r="M39" s="17"/>
      <c r="N39" s="36"/>
      <c r="O39" s="36"/>
      <c r="P39" s="36"/>
      <c r="Q39" s="36"/>
      <c r="R39" s="17"/>
      <c r="S39" s="16">
        <f t="shared" ref="S39:S44" si="20">$C$3*R39</f>
        <v>0</v>
      </c>
      <c r="T39" s="17"/>
      <c r="U39" s="17"/>
      <c r="V39" s="36"/>
      <c r="W39" s="36"/>
      <c r="X39" s="36"/>
      <c r="Y39" s="36"/>
      <c r="Z39" s="17"/>
      <c r="AA39" s="16">
        <f t="shared" si="18"/>
        <v>0</v>
      </c>
      <c r="AB39" s="17"/>
      <c r="AC39" s="17"/>
      <c r="AD39" s="36"/>
      <c r="AE39" s="36"/>
      <c r="AF39" s="36"/>
    </row>
    <row r="40" spans="1:32" x14ac:dyDescent="0.25">
      <c r="A40" s="40" t="s">
        <v>38</v>
      </c>
      <c r="B40" s="11">
        <v>0.65</v>
      </c>
      <c r="C40" s="12">
        <f t="shared" si="19"/>
        <v>178.94959762812368</v>
      </c>
      <c r="D40" s="13">
        <v>2</v>
      </c>
      <c r="E40" s="13">
        <v>3</v>
      </c>
      <c r="F40" s="37">
        <f>(D40*E40)+(D41*E41)+(D42*E42)+(D43*E43)+(D44*E44)</f>
        <v>10</v>
      </c>
      <c r="G40" s="34">
        <f>AVERAGE(B40:B44)</f>
        <v>0.7</v>
      </c>
      <c r="H40" s="37"/>
      <c r="I40" s="37" t="s">
        <v>32</v>
      </c>
      <c r="J40" s="11">
        <v>0.75</v>
      </c>
      <c r="K40" s="12">
        <f t="shared" ref="K40:K44" si="21">$F$3*J40</f>
        <v>168.76687668766877</v>
      </c>
      <c r="L40" s="13">
        <v>4</v>
      </c>
      <c r="M40" s="13">
        <v>4</v>
      </c>
      <c r="N40" s="37">
        <f>(L40*M40)+(L41*M41)+(L42*M42)+(L43*M43)+(L44*M44)</f>
        <v>16</v>
      </c>
      <c r="O40" s="34">
        <f>AVERAGE(J40:J44)</f>
        <v>0.75</v>
      </c>
      <c r="P40" s="37"/>
      <c r="Q40" s="37" t="s">
        <v>25</v>
      </c>
      <c r="R40" s="11">
        <v>0.6</v>
      </c>
      <c r="S40" s="12">
        <f t="shared" si="20"/>
        <v>165.18424396442185</v>
      </c>
      <c r="T40" s="13">
        <v>2</v>
      </c>
      <c r="U40" s="13">
        <v>6</v>
      </c>
      <c r="V40" s="37">
        <f>(T40*U40)+(T41*U41)+(T42*U42)+(T43*U43)+(T44*U44)</f>
        <v>30</v>
      </c>
      <c r="W40" s="34">
        <f>AVERAGE(R40:R44)</f>
        <v>0.69999999999999984</v>
      </c>
      <c r="X40" s="37"/>
      <c r="Y40" s="37" t="s">
        <v>28</v>
      </c>
      <c r="Z40" s="27">
        <v>0.6</v>
      </c>
      <c r="AA40" s="28">
        <f t="shared" ref="AA40:AA44" si="22">$I$3*Z40</f>
        <v>177.89072426937739</v>
      </c>
      <c r="AB40" s="26">
        <v>2</v>
      </c>
      <c r="AC40" s="26">
        <v>5</v>
      </c>
      <c r="AD40" s="37">
        <f>(AB40*AC40)+(AB41*AC41)+(AB42*AC42)+(AB43*AC43)+(AB44*AC44)</f>
        <v>24</v>
      </c>
      <c r="AE40" s="34">
        <f>AVERAGE(Z40:Z44)</f>
        <v>0.69999999999999984</v>
      </c>
      <c r="AF40" s="37"/>
    </row>
    <row r="41" spans="1:32" x14ac:dyDescent="0.25">
      <c r="A41" s="41"/>
      <c r="B41" s="11">
        <v>0.75</v>
      </c>
      <c r="C41" s="12">
        <f t="shared" si="19"/>
        <v>206.48030495552734</v>
      </c>
      <c r="D41" s="13">
        <v>2</v>
      </c>
      <c r="E41" s="13">
        <v>2</v>
      </c>
      <c r="F41" s="35"/>
      <c r="G41" s="35"/>
      <c r="H41" s="35"/>
      <c r="I41" s="35"/>
      <c r="J41" s="13"/>
      <c r="K41" s="12">
        <f t="shared" si="21"/>
        <v>0</v>
      </c>
      <c r="L41" s="13"/>
      <c r="M41" s="13"/>
      <c r="N41" s="35"/>
      <c r="O41" s="35"/>
      <c r="P41" s="35"/>
      <c r="Q41" s="35"/>
      <c r="R41" s="11">
        <v>0.7</v>
      </c>
      <c r="S41" s="12">
        <f t="shared" si="20"/>
        <v>192.71495129182549</v>
      </c>
      <c r="T41" s="13">
        <v>2</v>
      </c>
      <c r="U41" s="13">
        <v>5</v>
      </c>
      <c r="V41" s="35"/>
      <c r="W41" s="35"/>
      <c r="X41" s="35"/>
      <c r="Y41" s="35"/>
      <c r="Z41" s="27">
        <v>0.7</v>
      </c>
      <c r="AA41" s="28">
        <f t="shared" si="22"/>
        <v>207.53917831427361</v>
      </c>
      <c r="AB41" s="26">
        <v>2</v>
      </c>
      <c r="AC41" s="26">
        <v>4</v>
      </c>
      <c r="AD41" s="35"/>
      <c r="AE41" s="35"/>
      <c r="AF41" s="35"/>
    </row>
    <row r="42" spans="1:32" x14ac:dyDescent="0.25">
      <c r="A42" s="41"/>
      <c r="B42" s="13"/>
      <c r="C42" s="12">
        <f t="shared" si="19"/>
        <v>0</v>
      </c>
      <c r="D42" s="13"/>
      <c r="E42" s="13"/>
      <c r="F42" s="35"/>
      <c r="G42" s="35"/>
      <c r="H42" s="35"/>
      <c r="I42" s="35"/>
      <c r="J42" s="13"/>
      <c r="K42" s="12">
        <f t="shared" si="21"/>
        <v>0</v>
      </c>
      <c r="L42" s="13"/>
      <c r="M42" s="13"/>
      <c r="N42" s="35"/>
      <c r="O42" s="35"/>
      <c r="P42" s="35"/>
      <c r="Q42" s="35"/>
      <c r="R42" s="11">
        <v>0.8</v>
      </c>
      <c r="S42" s="12">
        <f t="shared" si="20"/>
        <v>220.24565861922918</v>
      </c>
      <c r="T42" s="13">
        <v>2</v>
      </c>
      <c r="U42" s="13">
        <v>4</v>
      </c>
      <c r="V42" s="35"/>
      <c r="W42" s="35"/>
      <c r="X42" s="35"/>
      <c r="Y42" s="35"/>
      <c r="Z42" s="27">
        <v>0.8</v>
      </c>
      <c r="AA42" s="28">
        <f t="shared" si="22"/>
        <v>237.18763235916987</v>
      </c>
      <c r="AB42" s="26">
        <v>2</v>
      </c>
      <c r="AC42" s="26">
        <v>3</v>
      </c>
      <c r="AD42" s="35"/>
      <c r="AE42" s="35"/>
      <c r="AF42" s="35"/>
    </row>
    <row r="43" spans="1:32" x14ac:dyDescent="0.25">
      <c r="A43" s="41"/>
      <c r="B43" s="13"/>
      <c r="C43" s="12">
        <f t="shared" si="19"/>
        <v>0</v>
      </c>
      <c r="D43" s="13"/>
      <c r="E43" s="13"/>
      <c r="F43" s="35"/>
      <c r="G43" s="35"/>
      <c r="H43" s="35"/>
      <c r="I43" s="35"/>
      <c r="J43" s="13"/>
      <c r="K43" s="12">
        <f t="shared" si="21"/>
        <v>0</v>
      </c>
      <c r="L43" s="13"/>
      <c r="M43" s="13"/>
      <c r="N43" s="35"/>
      <c r="O43" s="35"/>
      <c r="P43" s="35"/>
      <c r="Q43" s="35"/>
      <c r="R43" s="13"/>
      <c r="S43" s="12">
        <f t="shared" si="20"/>
        <v>0</v>
      </c>
      <c r="T43" s="13"/>
      <c r="U43" s="13"/>
      <c r="V43" s="35"/>
      <c r="W43" s="35"/>
      <c r="X43" s="35"/>
      <c r="Y43" s="35"/>
      <c r="Z43" s="29"/>
      <c r="AA43" s="28">
        <f t="shared" si="22"/>
        <v>0</v>
      </c>
      <c r="AB43" s="29"/>
      <c r="AC43" s="29"/>
      <c r="AD43" s="35"/>
      <c r="AE43" s="35"/>
      <c r="AF43" s="35"/>
    </row>
    <row r="44" spans="1:32" x14ac:dyDescent="0.25">
      <c r="A44" s="42"/>
      <c r="B44" s="13"/>
      <c r="C44" s="12">
        <f t="shared" si="19"/>
        <v>0</v>
      </c>
      <c r="D44" s="13"/>
      <c r="E44" s="13"/>
      <c r="F44" s="36"/>
      <c r="G44" s="36"/>
      <c r="H44" s="36"/>
      <c r="I44" s="36"/>
      <c r="J44" s="13"/>
      <c r="K44" s="12">
        <f t="shared" si="21"/>
        <v>0</v>
      </c>
      <c r="L44" s="13"/>
      <c r="M44" s="13"/>
      <c r="N44" s="36"/>
      <c r="O44" s="36"/>
      <c r="P44" s="36"/>
      <c r="Q44" s="36"/>
      <c r="R44" s="13"/>
      <c r="S44" s="12">
        <f t="shared" si="20"/>
        <v>0</v>
      </c>
      <c r="T44" s="13"/>
      <c r="U44" s="13"/>
      <c r="V44" s="36"/>
      <c r="W44" s="36"/>
      <c r="X44" s="36"/>
      <c r="Y44" s="36"/>
      <c r="Z44" s="29"/>
      <c r="AA44" s="28">
        <f t="shared" si="22"/>
        <v>0</v>
      </c>
      <c r="AB44" s="29"/>
      <c r="AC44" s="29"/>
      <c r="AD44" s="36"/>
      <c r="AE44" s="36"/>
      <c r="AF44" s="36"/>
    </row>
    <row r="45" spans="1:32" ht="94.5" x14ac:dyDescent="0.25">
      <c r="A45" s="24" t="s">
        <v>77</v>
      </c>
      <c r="B45" s="17" t="s">
        <v>84</v>
      </c>
      <c r="C45" s="17"/>
      <c r="D45" s="17">
        <v>4</v>
      </c>
      <c r="E45" s="17">
        <v>8</v>
      </c>
      <c r="F45" s="17"/>
      <c r="G45" s="17"/>
      <c r="H45" s="17"/>
      <c r="I45" s="17" t="s">
        <v>78</v>
      </c>
      <c r="J45" s="17" t="s">
        <v>84</v>
      </c>
      <c r="K45" s="17"/>
      <c r="L45" s="17">
        <v>4</v>
      </c>
      <c r="M45" s="17" t="s">
        <v>85</v>
      </c>
      <c r="N45" s="17"/>
      <c r="O45" s="17"/>
      <c r="P45" s="17"/>
      <c r="Q45" s="17" t="s">
        <v>80</v>
      </c>
      <c r="R45" s="17" t="s">
        <v>84</v>
      </c>
      <c r="S45" s="17"/>
      <c r="T45" s="17">
        <v>4</v>
      </c>
      <c r="U45" s="17">
        <v>8</v>
      </c>
      <c r="V45" s="17"/>
      <c r="W45" s="17"/>
      <c r="X45" s="17"/>
      <c r="Y45" s="17" t="s">
        <v>78</v>
      </c>
      <c r="Z45" s="17" t="s">
        <v>84</v>
      </c>
      <c r="AA45" s="17"/>
      <c r="AB45" s="17">
        <v>4</v>
      </c>
      <c r="AC45" s="17" t="s">
        <v>85</v>
      </c>
      <c r="AD45" s="17"/>
      <c r="AE45" s="17"/>
      <c r="AF45" s="17"/>
    </row>
    <row r="46" spans="1:32" ht="78.75" x14ac:dyDescent="0.25">
      <c r="A46" s="25" t="s">
        <v>81</v>
      </c>
      <c r="B46" s="13" t="s">
        <v>84</v>
      </c>
      <c r="C46" s="13"/>
      <c r="D46" s="13">
        <v>4</v>
      </c>
      <c r="E46" s="13">
        <v>8</v>
      </c>
      <c r="F46" s="13"/>
      <c r="G46" s="13"/>
      <c r="H46" s="13"/>
      <c r="I46" s="13" t="s">
        <v>57</v>
      </c>
      <c r="J46" s="13" t="s">
        <v>84</v>
      </c>
      <c r="K46" s="13"/>
      <c r="L46" s="13">
        <v>4</v>
      </c>
      <c r="M46" s="13">
        <v>8</v>
      </c>
      <c r="N46" s="13"/>
      <c r="O46" s="13"/>
      <c r="P46" s="13"/>
      <c r="Q46" s="13" t="s">
        <v>82</v>
      </c>
      <c r="R46" s="13" t="s">
        <v>84</v>
      </c>
      <c r="S46" s="13"/>
      <c r="T46" s="13">
        <v>4</v>
      </c>
      <c r="U46" s="13">
        <v>8</v>
      </c>
      <c r="V46" s="13"/>
      <c r="W46" s="13"/>
      <c r="X46" s="13"/>
      <c r="Y46" s="13" t="s">
        <v>57</v>
      </c>
      <c r="Z46" s="13" t="s">
        <v>84</v>
      </c>
      <c r="AA46" s="13"/>
      <c r="AB46" s="13">
        <v>4</v>
      </c>
      <c r="AC46" s="13">
        <v>8</v>
      </c>
      <c r="AD46" s="13"/>
      <c r="AE46" s="13"/>
      <c r="AF46" s="13"/>
    </row>
    <row r="47" spans="1:32" ht="13.5" x14ac:dyDescent="0.25">
      <c r="A47" s="33" t="s">
        <v>68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3.5" x14ac:dyDescent="0.25">
      <c r="A48" s="33" t="s">
        <v>13</v>
      </c>
      <c r="B48" s="31"/>
      <c r="C48" s="31"/>
      <c r="D48" s="31"/>
      <c r="E48" s="31"/>
      <c r="F48" s="31"/>
      <c r="G48" s="31"/>
      <c r="H48" s="31"/>
      <c r="I48" s="33" t="s">
        <v>14</v>
      </c>
      <c r="J48" s="31"/>
      <c r="K48" s="31"/>
      <c r="L48" s="31"/>
      <c r="M48" s="31"/>
      <c r="N48" s="31"/>
      <c r="O48" s="31"/>
      <c r="P48" s="31"/>
      <c r="Q48" s="33" t="s">
        <v>15</v>
      </c>
      <c r="R48" s="31"/>
      <c r="S48" s="31"/>
      <c r="T48" s="31"/>
      <c r="U48" s="31"/>
      <c r="V48" s="31"/>
      <c r="W48" s="31"/>
      <c r="X48" s="31"/>
      <c r="Y48" s="33" t="s">
        <v>16</v>
      </c>
      <c r="Z48" s="31"/>
      <c r="AA48" s="31"/>
      <c r="AB48" s="31"/>
      <c r="AC48" s="31"/>
      <c r="AD48" s="31"/>
      <c r="AE48" s="31"/>
      <c r="AF48" s="31"/>
    </row>
    <row r="49" spans="1:32" ht="31.5" x14ac:dyDescent="0.25">
      <c r="A49" s="10" t="s">
        <v>17</v>
      </c>
      <c r="B49" s="10" t="s">
        <v>18</v>
      </c>
      <c r="C49" s="10" t="s">
        <v>19</v>
      </c>
      <c r="D49" s="10" t="s">
        <v>20</v>
      </c>
      <c r="E49" s="10" t="s">
        <v>21</v>
      </c>
      <c r="F49" s="10" t="s">
        <v>22</v>
      </c>
      <c r="G49" s="10" t="s">
        <v>23</v>
      </c>
      <c r="H49" s="10" t="s">
        <v>24</v>
      </c>
      <c r="I49" s="10" t="s">
        <v>17</v>
      </c>
      <c r="J49" s="10" t="s">
        <v>18</v>
      </c>
      <c r="K49" s="10" t="s">
        <v>19</v>
      </c>
      <c r="L49" s="10" t="s">
        <v>20</v>
      </c>
      <c r="M49" s="10" t="s">
        <v>21</v>
      </c>
      <c r="N49" s="10" t="s">
        <v>22</v>
      </c>
      <c r="O49" s="10" t="s">
        <v>23</v>
      </c>
      <c r="P49" s="10" t="s">
        <v>24</v>
      </c>
      <c r="Q49" s="10" t="s">
        <v>17</v>
      </c>
      <c r="R49" s="10" t="s">
        <v>18</v>
      </c>
      <c r="S49" s="10" t="s">
        <v>19</v>
      </c>
      <c r="T49" s="10" t="s">
        <v>20</v>
      </c>
      <c r="U49" s="10" t="s">
        <v>21</v>
      </c>
      <c r="V49" s="10" t="s">
        <v>22</v>
      </c>
      <c r="W49" s="10" t="s">
        <v>23</v>
      </c>
      <c r="X49" s="10" t="s">
        <v>24</v>
      </c>
      <c r="Y49" s="10" t="s">
        <v>17</v>
      </c>
      <c r="Z49" s="10" t="s">
        <v>18</v>
      </c>
      <c r="AA49" s="10" t="s">
        <v>19</v>
      </c>
      <c r="AB49" s="10" t="s">
        <v>20</v>
      </c>
      <c r="AC49" s="10" t="s">
        <v>21</v>
      </c>
      <c r="AD49" s="10" t="s">
        <v>22</v>
      </c>
      <c r="AE49" s="10" t="s">
        <v>23</v>
      </c>
      <c r="AF49" s="10" t="s">
        <v>24</v>
      </c>
    </row>
    <row r="50" spans="1:32" x14ac:dyDescent="0.25">
      <c r="A50" s="40" t="s">
        <v>25</v>
      </c>
      <c r="B50" s="11">
        <v>0.75</v>
      </c>
      <c r="C50" s="12">
        <f t="shared" ref="C50:C54" si="23">$C$3*B50</f>
        <v>206.48030495552734</v>
      </c>
      <c r="D50" s="13">
        <v>6</v>
      </c>
      <c r="E50" s="13">
        <v>5</v>
      </c>
      <c r="F50" s="37">
        <f>(D50*E50)+(D51*E51)+(D52*E52)+(D53*E53)+(D54*E54)</f>
        <v>30</v>
      </c>
      <c r="G50" s="34">
        <f>AVERAGE(B50:B54)</f>
        <v>0.75</v>
      </c>
      <c r="H50" s="37"/>
      <c r="I50" s="37" t="s">
        <v>75</v>
      </c>
      <c r="J50" s="11">
        <v>0.65</v>
      </c>
      <c r="K50" s="12">
        <f t="shared" ref="K50:K54" si="24">$F$3*J50</f>
        <v>146.26462646264628</v>
      </c>
      <c r="L50" s="13">
        <v>4</v>
      </c>
      <c r="M50" s="13">
        <v>5</v>
      </c>
      <c r="N50" s="37">
        <f>(L50*M50)+(L51*M51)+(L52*M52)+(L53*M53)+(L54*M54)</f>
        <v>20</v>
      </c>
      <c r="O50" s="34">
        <f>AVERAGE(J50:J54)</f>
        <v>0.65</v>
      </c>
      <c r="P50" s="37"/>
      <c r="Q50" s="37" t="s">
        <v>38</v>
      </c>
      <c r="R50" s="11">
        <v>0.65</v>
      </c>
      <c r="S50" s="12">
        <f t="shared" ref="S50:S54" si="25">$C$3*R50</f>
        <v>178.94959762812368</v>
      </c>
      <c r="T50" s="13">
        <v>4</v>
      </c>
      <c r="U50" s="13">
        <v>3</v>
      </c>
      <c r="V50" s="37">
        <f>(T50*U50)+(T51*U51)+(T52*U52)+(T53*U53)+(T54*U54)</f>
        <v>12</v>
      </c>
      <c r="W50" s="34">
        <f>AVERAGE(R50:R54)</f>
        <v>0.65</v>
      </c>
      <c r="X50" s="37"/>
      <c r="Y50" s="37" t="s">
        <v>76</v>
      </c>
      <c r="Z50" s="11">
        <v>0.55000000000000004</v>
      </c>
      <c r="AA50" s="12">
        <f t="shared" ref="AA50:AA54" si="26">$I$3*Z50</f>
        <v>163.06649724692929</v>
      </c>
      <c r="AB50" s="13">
        <v>3</v>
      </c>
      <c r="AC50" s="13">
        <v>8</v>
      </c>
      <c r="AD50" s="37">
        <f>(AB50*AC50)+(AB51*AC51)+(AB52*AC52)+(AB53*AC53)+(AB54*AC54)</f>
        <v>24</v>
      </c>
      <c r="AE50" s="34">
        <f>AVERAGE(Z50:Z54)</f>
        <v>0.55000000000000004</v>
      </c>
      <c r="AF50" s="37"/>
    </row>
    <row r="51" spans="1:32" x14ac:dyDescent="0.25">
      <c r="A51" s="41"/>
      <c r="B51" s="11"/>
      <c r="C51" s="12">
        <f t="shared" si="23"/>
        <v>0</v>
      </c>
      <c r="D51" s="13"/>
      <c r="E51" s="13"/>
      <c r="F51" s="35"/>
      <c r="G51" s="35"/>
      <c r="H51" s="35"/>
      <c r="I51" s="35"/>
      <c r="J51" s="11"/>
      <c r="K51" s="12">
        <f t="shared" si="24"/>
        <v>0</v>
      </c>
      <c r="L51" s="13"/>
      <c r="M51" s="13"/>
      <c r="N51" s="35"/>
      <c r="O51" s="35"/>
      <c r="P51" s="35"/>
      <c r="Q51" s="35"/>
      <c r="R51" s="11"/>
      <c r="S51" s="12">
        <f t="shared" si="25"/>
        <v>0</v>
      </c>
      <c r="T51" s="13"/>
      <c r="U51" s="13"/>
      <c r="V51" s="35"/>
      <c r="W51" s="35"/>
      <c r="X51" s="35"/>
      <c r="Y51" s="35"/>
      <c r="Z51" s="11"/>
      <c r="AA51" s="12">
        <f t="shared" si="26"/>
        <v>0</v>
      </c>
      <c r="AB51" s="13"/>
      <c r="AC51" s="13"/>
      <c r="AD51" s="35"/>
      <c r="AE51" s="35"/>
      <c r="AF51" s="35"/>
    </row>
    <row r="52" spans="1:32" x14ac:dyDescent="0.25">
      <c r="A52" s="41"/>
      <c r="B52" s="11"/>
      <c r="C52" s="12">
        <f t="shared" si="23"/>
        <v>0</v>
      </c>
      <c r="D52" s="13"/>
      <c r="E52" s="13"/>
      <c r="F52" s="35"/>
      <c r="G52" s="35"/>
      <c r="H52" s="35"/>
      <c r="I52" s="35"/>
      <c r="J52" s="11"/>
      <c r="K52" s="12">
        <f t="shared" si="24"/>
        <v>0</v>
      </c>
      <c r="L52" s="13"/>
      <c r="M52" s="13"/>
      <c r="N52" s="35"/>
      <c r="O52" s="35"/>
      <c r="P52" s="35"/>
      <c r="Q52" s="35"/>
      <c r="R52" s="11"/>
      <c r="S52" s="12">
        <f t="shared" si="25"/>
        <v>0</v>
      </c>
      <c r="T52" s="13"/>
      <c r="U52" s="13"/>
      <c r="V52" s="35"/>
      <c r="W52" s="35"/>
      <c r="X52" s="35"/>
      <c r="Y52" s="35"/>
      <c r="Z52" s="11"/>
      <c r="AA52" s="12">
        <f t="shared" si="26"/>
        <v>0</v>
      </c>
      <c r="AB52" s="13"/>
      <c r="AC52" s="13"/>
      <c r="AD52" s="35"/>
      <c r="AE52" s="35"/>
      <c r="AF52" s="35"/>
    </row>
    <row r="53" spans="1:32" x14ac:dyDescent="0.25">
      <c r="A53" s="41"/>
      <c r="B53" s="13"/>
      <c r="C53" s="12">
        <f t="shared" si="23"/>
        <v>0</v>
      </c>
      <c r="D53" s="13"/>
      <c r="E53" s="13"/>
      <c r="F53" s="35"/>
      <c r="G53" s="35"/>
      <c r="H53" s="35"/>
      <c r="I53" s="35"/>
      <c r="J53" s="13"/>
      <c r="K53" s="12">
        <f t="shared" si="24"/>
        <v>0</v>
      </c>
      <c r="L53" s="13"/>
      <c r="M53" s="13"/>
      <c r="N53" s="35"/>
      <c r="O53" s="35"/>
      <c r="P53" s="35"/>
      <c r="Q53" s="35"/>
      <c r="R53" s="13"/>
      <c r="S53" s="12">
        <f t="shared" si="25"/>
        <v>0</v>
      </c>
      <c r="T53" s="13"/>
      <c r="U53" s="13"/>
      <c r="V53" s="35"/>
      <c r="W53" s="35"/>
      <c r="X53" s="35"/>
      <c r="Y53" s="35"/>
      <c r="Z53" s="13"/>
      <c r="AA53" s="12">
        <f t="shared" si="26"/>
        <v>0</v>
      </c>
      <c r="AB53" s="13"/>
      <c r="AC53" s="13"/>
      <c r="AD53" s="35"/>
      <c r="AE53" s="35"/>
      <c r="AF53" s="35"/>
    </row>
    <row r="54" spans="1:32" x14ac:dyDescent="0.25">
      <c r="A54" s="42"/>
      <c r="B54" s="13"/>
      <c r="C54" s="12">
        <f t="shared" si="23"/>
        <v>0</v>
      </c>
      <c r="D54" s="13"/>
      <c r="E54" s="13"/>
      <c r="F54" s="36"/>
      <c r="G54" s="36"/>
      <c r="H54" s="36"/>
      <c r="I54" s="36"/>
      <c r="J54" s="13"/>
      <c r="K54" s="12">
        <f t="shared" si="24"/>
        <v>0</v>
      </c>
      <c r="L54" s="13"/>
      <c r="M54" s="13"/>
      <c r="N54" s="36"/>
      <c r="O54" s="36"/>
      <c r="P54" s="36"/>
      <c r="Q54" s="36"/>
      <c r="R54" s="13"/>
      <c r="S54" s="12">
        <f t="shared" si="25"/>
        <v>0</v>
      </c>
      <c r="T54" s="13"/>
      <c r="U54" s="13"/>
      <c r="V54" s="36"/>
      <c r="W54" s="36"/>
      <c r="X54" s="36"/>
      <c r="Y54" s="36"/>
      <c r="Z54" s="13"/>
      <c r="AA54" s="12">
        <f t="shared" si="26"/>
        <v>0</v>
      </c>
      <c r="AB54" s="13"/>
      <c r="AC54" s="13"/>
      <c r="AD54" s="36"/>
      <c r="AE54" s="36"/>
      <c r="AF54" s="36"/>
    </row>
    <row r="55" spans="1:32" x14ac:dyDescent="0.25">
      <c r="A55" s="43" t="s">
        <v>31</v>
      </c>
      <c r="B55" s="15">
        <v>0.8</v>
      </c>
      <c r="C55" s="16">
        <f t="shared" ref="C55:C58" si="27">$F$3*B55</f>
        <v>180.01800180018003</v>
      </c>
      <c r="D55" s="17">
        <v>6</v>
      </c>
      <c r="E55" s="17">
        <v>5</v>
      </c>
      <c r="F55" s="38">
        <f>(D55*E55)+(D56*E56)+(D57*E57)+(D58*E58)+(D59*E59)</f>
        <v>30</v>
      </c>
      <c r="G55" s="39">
        <f>AVERAGE(B55:B59)</f>
        <v>0.8</v>
      </c>
      <c r="H55" s="38"/>
      <c r="I55" s="38" t="s">
        <v>28</v>
      </c>
      <c r="J55" s="15">
        <v>0.7</v>
      </c>
      <c r="K55" s="16">
        <f>$I$3*J55</f>
        <v>207.53917831427361</v>
      </c>
      <c r="L55" s="17">
        <v>8</v>
      </c>
      <c r="M55" s="17">
        <v>3</v>
      </c>
      <c r="N55" s="38">
        <f>(L55*M55)+(L56*M56)+(L57*M57)+(L58*M58)+(L59*M59)</f>
        <v>24</v>
      </c>
      <c r="O55" s="39">
        <f>AVERAGE(J55:J59)</f>
        <v>0.7</v>
      </c>
      <c r="P55" s="38"/>
      <c r="Q55" s="38" t="s">
        <v>31</v>
      </c>
      <c r="R55" s="15">
        <v>0.8</v>
      </c>
      <c r="S55" s="16">
        <f t="shared" ref="S55:S59" si="28">$F$3*R55</f>
        <v>180.01800180018003</v>
      </c>
      <c r="T55" s="17">
        <v>6</v>
      </c>
      <c r="U55" s="17">
        <v>5</v>
      </c>
      <c r="V55" s="38">
        <f>(T55*U55)+(T56*U56)+(T57*U57)+(T58*U58)+(T59*U59)</f>
        <v>30</v>
      </c>
      <c r="W55" s="39">
        <f>AVERAGE(R55:R59)</f>
        <v>0.8</v>
      </c>
      <c r="X55" s="38"/>
      <c r="Y55" s="38" t="s">
        <v>32</v>
      </c>
      <c r="Z55" s="15">
        <v>0.7</v>
      </c>
      <c r="AA55" s="16">
        <f t="shared" ref="AA55:AA59" si="29">$F$3*Z55</f>
        <v>157.51575157515751</v>
      </c>
      <c r="AB55" s="17">
        <v>4</v>
      </c>
      <c r="AC55" s="17">
        <v>5</v>
      </c>
      <c r="AD55" s="38">
        <f>(AB55*AC55)+(AB56*AC56)+(AB57*AC57)+(AB58*AC58)+(AB59*AC59)</f>
        <v>20</v>
      </c>
      <c r="AE55" s="39">
        <f>AVERAGE(Z55:Z59)</f>
        <v>0.7</v>
      </c>
      <c r="AF55" s="38"/>
    </row>
    <row r="56" spans="1:32" x14ac:dyDescent="0.25">
      <c r="A56" s="41"/>
      <c r="B56" s="15"/>
      <c r="C56" s="16">
        <f t="shared" si="27"/>
        <v>0</v>
      </c>
      <c r="D56" s="17"/>
      <c r="E56" s="17"/>
      <c r="F56" s="35"/>
      <c r="G56" s="35"/>
      <c r="H56" s="35"/>
      <c r="I56" s="35"/>
      <c r="J56" s="15"/>
      <c r="K56" s="16">
        <f t="shared" ref="K56:K64" si="30">$F$3*J56</f>
        <v>0</v>
      </c>
      <c r="L56" s="17"/>
      <c r="M56" s="17"/>
      <c r="N56" s="35"/>
      <c r="O56" s="35"/>
      <c r="P56" s="35"/>
      <c r="Q56" s="35"/>
      <c r="R56" s="15"/>
      <c r="S56" s="16">
        <f t="shared" si="28"/>
        <v>0</v>
      </c>
      <c r="T56" s="17"/>
      <c r="U56" s="17"/>
      <c r="V56" s="35"/>
      <c r="W56" s="35"/>
      <c r="X56" s="35"/>
      <c r="Y56" s="35"/>
      <c r="Z56" s="15"/>
      <c r="AA56" s="16">
        <f t="shared" si="29"/>
        <v>0</v>
      </c>
      <c r="AB56" s="17"/>
      <c r="AC56" s="17"/>
      <c r="AD56" s="35"/>
      <c r="AE56" s="35"/>
      <c r="AF56" s="35"/>
    </row>
    <row r="57" spans="1:32" x14ac:dyDescent="0.25">
      <c r="A57" s="41"/>
      <c r="B57" s="15"/>
      <c r="C57" s="16">
        <f t="shared" si="27"/>
        <v>0</v>
      </c>
      <c r="D57" s="17"/>
      <c r="E57" s="17"/>
      <c r="F57" s="35"/>
      <c r="G57" s="35"/>
      <c r="H57" s="35"/>
      <c r="I57" s="35"/>
      <c r="J57" s="15"/>
      <c r="K57" s="16">
        <f t="shared" si="30"/>
        <v>0</v>
      </c>
      <c r="L57" s="17"/>
      <c r="M57" s="17"/>
      <c r="N57" s="35"/>
      <c r="O57" s="35"/>
      <c r="P57" s="35"/>
      <c r="Q57" s="35"/>
      <c r="R57" s="15"/>
      <c r="S57" s="16">
        <f t="shared" si="28"/>
        <v>0</v>
      </c>
      <c r="T57" s="17"/>
      <c r="U57" s="17"/>
      <c r="V57" s="35"/>
      <c r="W57" s="35"/>
      <c r="X57" s="35"/>
      <c r="Y57" s="35"/>
      <c r="Z57" s="15"/>
      <c r="AA57" s="16">
        <f t="shared" si="29"/>
        <v>0</v>
      </c>
      <c r="AB57" s="17"/>
      <c r="AC57" s="17"/>
      <c r="AD57" s="35"/>
      <c r="AE57" s="35"/>
      <c r="AF57" s="35"/>
    </row>
    <row r="58" spans="1:32" x14ac:dyDescent="0.25">
      <c r="A58" s="41"/>
      <c r="B58" s="17"/>
      <c r="C58" s="16">
        <f t="shared" si="27"/>
        <v>0</v>
      </c>
      <c r="D58" s="17"/>
      <c r="E58" s="17"/>
      <c r="F58" s="35"/>
      <c r="G58" s="35"/>
      <c r="H58" s="35"/>
      <c r="I58" s="35"/>
      <c r="J58" s="17"/>
      <c r="K58" s="16">
        <f t="shared" si="30"/>
        <v>0</v>
      </c>
      <c r="L58" s="17"/>
      <c r="M58" s="17"/>
      <c r="N58" s="35"/>
      <c r="O58" s="35"/>
      <c r="P58" s="35"/>
      <c r="Q58" s="35"/>
      <c r="R58" s="17"/>
      <c r="S58" s="16">
        <f t="shared" si="28"/>
        <v>0</v>
      </c>
      <c r="T58" s="17"/>
      <c r="U58" s="17"/>
      <c r="V58" s="35"/>
      <c r="W58" s="35"/>
      <c r="X58" s="35"/>
      <c r="Y58" s="35"/>
      <c r="Z58" s="17"/>
      <c r="AA58" s="16">
        <f t="shared" si="29"/>
        <v>0</v>
      </c>
      <c r="AB58" s="17"/>
      <c r="AC58" s="17"/>
      <c r="AD58" s="35"/>
      <c r="AE58" s="35"/>
      <c r="AF58" s="35"/>
    </row>
    <row r="59" spans="1:32" x14ac:dyDescent="0.25">
      <c r="A59" s="42"/>
      <c r="B59" s="17"/>
      <c r="C59" s="16">
        <f t="shared" ref="C59:C64" si="31">$C$3*B59</f>
        <v>0</v>
      </c>
      <c r="D59" s="17"/>
      <c r="E59" s="17"/>
      <c r="F59" s="36"/>
      <c r="G59" s="36"/>
      <c r="H59" s="36"/>
      <c r="I59" s="36"/>
      <c r="J59" s="17"/>
      <c r="K59" s="16">
        <f t="shared" si="30"/>
        <v>0</v>
      </c>
      <c r="L59" s="17"/>
      <c r="M59" s="17"/>
      <c r="N59" s="36"/>
      <c r="O59" s="36"/>
      <c r="P59" s="36"/>
      <c r="Q59" s="36"/>
      <c r="R59" s="17"/>
      <c r="S59" s="16">
        <f t="shared" si="28"/>
        <v>0</v>
      </c>
      <c r="T59" s="17"/>
      <c r="U59" s="17"/>
      <c r="V59" s="36"/>
      <c r="W59" s="36"/>
      <c r="X59" s="36"/>
      <c r="Y59" s="36"/>
      <c r="Z59" s="17"/>
      <c r="AA59" s="16">
        <f t="shared" si="29"/>
        <v>0</v>
      </c>
      <c r="AB59" s="17"/>
      <c r="AC59" s="17"/>
      <c r="AD59" s="36"/>
      <c r="AE59" s="36"/>
      <c r="AF59" s="36"/>
    </row>
    <row r="60" spans="1:32" x14ac:dyDescent="0.25">
      <c r="A60" s="40" t="s">
        <v>38</v>
      </c>
      <c r="B60" s="11">
        <v>0.65</v>
      </c>
      <c r="C60" s="12">
        <f t="shared" si="31"/>
        <v>178.94959762812368</v>
      </c>
      <c r="D60" s="13">
        <v>4</v>
      </c>
      <c r="E60" s="13">
        <v>3</v>
      </c>
      <c r="F60" s="37">
        <f>(D60*E60)+(D61*E61)+(D62*E62)+(D63*E63)+(D64*E64)</f>
        <v>12</v>
      </c>
      <c r="G60" s="34">
        <f>AVERAGE(B60:B64)</f>
        <v>0.65</v>
      </c>
      <c r="H60" s="37"/>
      <c r="I60" s="37" t="s">
        <v>32</v>
      </c>
      <c r="J60" s="11">
        <v>0.75</v>
      </c>
      <c r="K60" s="12">
        <f t="shared" si="30"/>
        <v>168.76687668766877</v>
      </c>
      <c r="L60" s="13">
        <v>4</v>
      </c>
      <c r="M60" s="13">
        <v>5</v>
      </c>
      <c r="N60" s="37">
        <f>(L60*M60)+(L61*M61)+(L62*M62)+(L63*M63)+(L64*M64)</f>
        <v>20</v>
      </c>
      <c r="O60" s="34">
        <f>AVERAGE(J60:J64)</f>
        <v>0.75</v>
      </c>
      <c r="P60" s="37"/>
      <c r="Q60" s="37" t="s">
        <v>25</v>
      </c>
      <c r="R60" s="11">
        <v>0.75</v>
      </c>
      <c r="S60" s="12">
        <f t="shared" ref="S60:S64" si="32">$C$3*R60</f>
        <v>206.48030495552734</v>
      </c>
      <c r="T60" s="13">
        <v>6</v>
      </c>
      <c r="U60" s="13">
        <v>5</v>
      </c>
      <c r="V60" s="37">
        <f>(T60*U60)+(T61*U61)+(T62*U62)+(T63*U63)+(T64*U64)</f>
        <v>30</v>
      </c>
      <c r="W60" s="34">
        <f>AVERAGE(R60:R64)</f>
        <v>0.75</v>
      </c>
      <c r="X60" s="37"/>
      <c r="Y60" s="37" t="s">
        <v>28</v>
      </c>
      <c r="Z60" s="11">
        <v>0.6</v>
      </c>
      <c r="AA60" s="12">
        <f t="shared" ref="AA60:AA64" si="33">$I$3*Z60</f>
        <v>177.89072426937739</v>
      </c>
      <c r="AB60" s="13">
        <v>8</v>
      </c>
      <c r="AC60" s="13">
        <v>4</v>
      </c>
      <c r="AD60" s="37">
        <f>(AB60*AC60)+(AB61*AC61)+(AB62*AC62)+(AB63*AC63)+(AB64*AC64)</f>
        <v>32</v>
      </c>
      <c r="AE60" s="34">
        <f>AVERAGE(Z60:Z64)</f>
        <v>0.6</v>
      </c>
      <c r="AF60" s="37"/>
    </row>
    <row r="61" spans="1:32" x14ac:dyDescent="0.25">
      <c r="A61" s="41"/>
      <c r="B61" s="13"/>
      <c r="C61" s="12">
        <f t="shared" si="31"/>
        <v>0</v>
      </c>
      <c r="D61" s="13"/>
      <c r="E61" s="13"/>
      <c r="F61" s="35"/>
      <c r="G61" s="35"/>
      <c r="H61" s="35"/>
      <c r="I61" s="35"/>
      <c r="J61" s="13"/>
      <c r="K61" s="12">
        <f t="shared" si="30"/>
        <v>0</v>
      </c>
      <c r="L61" s="13"/>
      <c r="M61" s="13"/>
      <c r="N61" s="35"/>
      <c r="O61" s="35"/>
      <c r="P61" s="35"/>
      <c r="Q61" s="35"/>
      <c r="R61" s="13"/>
      <c r="S61" s="12">
        <f t="shared" si="32"/>
        <v>0</v>
      </c>
      <c r="T61" s="13"/>
      <c r="U61" s="13"/>
      <c r="V61" s="35"/>
      <c r="W61" s="35"/>
      <c r="X61" s="35"/>
      <c r="Y61" s="35"/>
      <c r="Z61" s="11"/>
      <c r="AA61" s="12">
        <f t="shared" si="33"/>
        <v>0</v>
      </c>
      <c r="AB61" s="13"/>
      <c r="AC61" s="13"/>
      <c r="AD61" s="35"/>
      <c r="AE61" s="35"/>
      <c r="AF61" s="35"/>
    </row>
    <row r="62" spans="1:32" x14ac:dyDescent="0.25">
      <c r="A62" s="41"/>
      <c r="B62" s="13"/>
      <c r="C62" s="12">
        <f t="shared" si="31"/>
        <v>0</v>
      </c>
      <c r="D62" s="13"/>
      <c r="E62" s="13"/>
      <c r="F62" s="35"/>
      <c r="G62" s="35"/>
      <c r="H62" s="35"/>
      <c r="I62" s="35"/>
      <c r="J62" s="13"/>
      <c r="K62" s="12">
        <f t="shared" si="30"/>
        <v>0</v>
      </c>
      <c r="L62" s="13"/>
      <c r="M62" s="13"/>
      <c r="N62" s="35"/>
      <c r="O62" s="35"/>
      <c r="P62" s="35"/>
      <c r="Q62" s="35"/>
      <c r="R62" s="13"/>
      <c r="S62" s="12">
        <f t="shared" si="32"/>
        <v>0</v>
      </c>
      <c r="T62" s="13"/>
      <c r="U62" s="13"/>
      <c r="V62" s="35"/>
      <c r="W62" s="35"/>
      <c r="X62" s="35"/>
      <c r="Y62" s="35"/>
      <c r="Z62" s="11"/>
      <c r="AA62" s="12">
        <f t="shared" si="33"/>
        <v>0</v>
      </c>
      <c r="AB62" s="13"/>
      <c r="AC62" s="13"/>
      <c r="AD62" s="35"/>
      <c r="AE62" s="35"/>
      <c r="AF62" s="35"/>
    </row>
    <row r="63" spans="1:32" x14ac:dyDescent="0.25">
      <c r="A63" s="41"/>
      <c r="B63" s="13"/>
      <c r="C63" s="12">
        <f t="shared" si="31"/>
        <v>0</v>
      </c>
      <c r="D63" s="13"/>
      <c r="E63" s="13"/>
      <c r="F63" s="35"/>
      <c r="G63" s="35"/>
      <c r="H63" s="35"/>
      <c r="I63" s="35"/>
      <c r="J63" s="13"/>
      <c r="K63" s="12">
        <f t="shared" si="30"/>
        <v>0</v>
      </c>
      <c r="L63" s="13"/>
      <c r="M63" s="13"/>
      <c r="N63" s="35"/>
      <c r="O63" s="35"/>
      <c r="P63" s="35"/>
      <c r="Q63" s="35"/>
      <c r="R63" s="13"/>
      <c r="S63" s="12">
        <f t="shared" si="32"/>
        <v>0</v>
      </c>
      <c r="T63" s="13"/>
      <c r="U63" s="13"/>
      <c r="V63" s="35"/>
      <c r="W63" s="35"/>
      <c r="X63" s="35"/>
      <c r="Y63" s="35"/>
      <c r="Z63" s="13"/>
      <c r="AA63" s="12">
        <f t="shared" si="33"/>
        <v>0</v>
      </c>
      <c r="AB63" s="13"/>
      <c r="AC63" s="13"/>
      <c r="AD63" s="35"/>
      <c r="AE63" s="35"/>
      <c r="AF63" s="35"/>
    </row>
    <row r="64" spans="1:32" x14ac:dyDescent="0.25">
      <c r="A64" s="42"/>
      <c r="B64" s="13"/>
      <c r="C64" s="12">
        <f t="shared" si="31"/>
        <v>0</v>
      </c>
      <c r="D64" s="13"/>
      <c r="E64" s="13"/>
      <c r="F64" s="36"/>
      <c r="G64" s="36"/>
      <c r="H64" s="36"/>
      <c r="I64" s="36"/>
      <c r="J64" s="13"/>
      <c r="K64" s="12">
        <f t="shared" si="30"/>
        <v>0</v>
      </c>
      <c r="L64" s="13"/>
      <c r="M64" s="13"/>
      <c r="N64" s="36"/>
      <c r="O64" s="36"/>
      <c r="P64" s="36"/>
      <c r="Q64" s="36"/>
      <c r="R64" s="13"/>
      <c r="S64" s="12">
        <f t="shared" si="32"/>
        <v>0</v>
      </c>
      <c r="T64" s="13"/>
      <c r="U64" s="13"/>
      <c r="V64" s="36"/>
      <c r="W64" s="36"/>
      <c r="X64" s="36"/>
      <c r="Y64" s="36"/>
      <c r="Z64" s="13"/>
      <c r="AA64" s="12">
        <f t="shared" si="33"/>
        <v>0</v>
      </c>
      <c r="AB64" s="13"/>
      <c r="AC64" s="13"/>
      <c r="AD64" s="36"/>
      <c r="AE64" s="36"/>
      <c r="AF64" s="36"/>
    </row>
    <row r="65" spans="1:32" ht="94.5" x14ac:dyDescent="0.25">
      <c r="A65" s="24" t="s">
        <v>77</v>
      </c>
      <c r="B65" s="17" t="s">
        <v>54</v>
      </c>
      <c r="C65" s="17"/>
      <c r="D65" s="17">
        <v>3</v>
      </c>
      <c r="E65" s="17">
        <v>12</v>
      </c>
      <c r="F65" s="17"/>
      <c r="G65" s="17"/>
      <c r="H65" s="17"/>
      <c r="I65" s="17" t="s">
        <v>78</v>
      </c>
      <c r="J65" s="17" t="s">
        <v>54</v>
      </c>
      <c r="K65" s="17"/>
      <c r="L65" s="17">
        <v>3</v>
      </c>
      <c r="M65" s="17" t="s">
        <v>79</v>
      </c>
      <c r="N65" s="17"/>
      <c r="O65" s="17"/>
      <c r="P65" s="17"/>
      <c r="Q65" s="17" t="s">
        <v>80</v>
      </c>
      <c r="R65" s="17" t="s">
        <v>54</v>
      </c>
      <c r="S65" s="17"/>
      <c r="T65" s="17">
        <v>3</v>
      </c>
      <c r="U65" s="17">
        <v>12</v>
      </c>
      <c r="V65" s="17"/>
      <c r="W65" s="17"/>
      <c r="X65" s="17"/>
      <c r="Y65" s="17" t="s">
        <v>78</v>
      </c>
      <c r="Z65" s="17" t="s">
        <v>54</v>
      </c>
      <c r="AA65" s="17"/>
      <c r="AB65" s="17">
        <v>3</v>
      </c>
      <c r="AC65" s="17" t="s">
        <v>79</v>
      </c>
      <c r="AD65" s="17"/>
      <c r="AE65" s="17"/>
      <c r="AF65" s="17"/>
    </row>
    <row r="66" spans="1:32" ht="78.75" x14ac:dyDescent="0.25">
      <c r="A66" s="25" t="s">
        <v>81</v>
      </c>
      <c r="B66" s="13" t="s">
        <v>54</v>
      </c>
      <c r="C66" s="13"/>
      <c r="D66" s="13">
        <v>3</v>
      </c>
      <c r="E66" s="13">
        <v>12</v>
      </c>
      <c r="F66" s="13"/>
      <c r="G66" s="13"/>
      <c r="H66" s="13"/>
      <c r="I66" s="13" t="s">
        <v>57</v>
      </c>
      <c r="J66" s="26" t="s">
        <v>54</v>
      </c>
      <c r="K66" s="13"/>
      <c r="L66" s="13">
        <v>3</v>
      </c>
      <c r="M66" s="13">
        <v>12</v>
      </c>
      <c r="N66" s="13"/>
      <c r="O66" s="13"/>
      <c r="P66" s="13"/>
      <c r="Q66" s="13" t="s">
        <v>82</v>
      </c>
      <c r="R66" s="13" t="s">
        <v>47</v>
      </c>
      <c r="S66" s="13"/>
      <c r="T66" s="13">
        <v>3</v>
      </c>
      <c r="U66" s="13">
        <v>12</v>
      </c>
      <c r="V66" s="13"/>
      <c r="W66" s="13"/>
      <c r="X66" s="13"/>
      <c r="Y66" s="13" t="s">
        <v>57</v>
      </c>
      <c r="Z66" s="26" t="s">
        <v>54</v>
      </c>
      <c r="AA66" s="13"/>
      <c r="AB66" s="13">
        <v>3</v>
      </c>
      <c r="AC66" s="13">
        <v>12</v>
      </c>
      <c r="AD66" s="13"/>
      <c r="AE66" s="13"/>
      <c r="AF66" s="13"/>
    </row>
    <row r="67" spans="1:32" ht="13.5" x14ac:dyDescent="0.25">
      <c r="A67" s="33" t="s">
        <v>86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:32" ht="13.5" x14ac:dyDescent="0.25">
      <c r="A68" s="33" t="s">
        <v>13</v>
      </c>
      <c r="B68" s="31"/>
      <c r="C68" s="31"/>
      <c r="D68" s="31"/>
      <c r="E68" s="31"/>
      <c r="F68" s="31"/>
      <c r="G68" s="31"/>
      <c r="H68" s="31"/>
      <c r="I68" s="33" t="s">
        <v>14</v>
      </c>
      <c r="J68" s="31"/>
      <c r="K68" s="31"/>
      <c r="L68" s="31"/>
      <c r="M68" s="31"/>
      <c r="N68" s="31"/>
      <c r="O68" s="31"/>
      <c r="P68" s="31"/>
      <c r="Q68" s="33" t="s">
        <v>15</v>
      </c>
      <c r="R68" s="31"/>
      <c r="S68" s="31"/>
      <c r="T68" s="31"/>
      <c r="U68" s="31"/>
      <c r="V68" s="31"/>
      <c r="W68" s="31"/>
      <c r="X68" s="31"/>
      <c r="Y68" s="33" t="s">
        <v>16</v>
      </c>
      <c r="Z68" s="31"/>
      <c r="AA68" s="31"/>
      <c r="AB68" s="31"/>
      <c r="AC68" s="31"/>
      <c r="AD68" s="31"/>
      <c r="AE68" s="31"/>
      <c r="AF68" s="31"/>
    </row>
    <row r="69" spans="1:32" ht="31.5" x14ac:dyDescent="0.25">
      <c r="A69" s="10" t="s">
        <v>17</v>
      </c>
      <c r="B69" s="10" t="s">
        <v>18</v>
      </c>
      <c r="C69" s="10" t="s">
        <v>19</v>
      </c>
      <c r="D69" s="10" t="s">
        <v>20</v>
      </c>
      <c r="E69" s="10" t="s">
        <v>21</v>
      </c>
      <c r="F69" s="10" t="s">
        <v>22</v>
      </c>
      <c r="G69" s="10" t="s">
        <v>23</v>
      </c>
      <c r="H69" s="10" t="s">
        <v>24</v>
      </c>
      <c r="I69" s="10" t="s">
        <v>17</v>
      </c>
      <c r="J69" s="10" t="s">
        <v>18</v>
      </c>
      <c r="K69" s="10" t="s">
        <v>19</v>
      </c>
      <c r="L69" s="10" t="s">
        <v>20</v>
      </c>
      <c r="M69" s="10" t="s">
        <v>21</v>
      </c>
      <c r="N69" s="10" t="s">
        <v>22</v>
      </c>
      <c r="O69" s="10" t="s">
        <v>23</v>
      </c>
      <c r="P69" s="10" t="s">
        <v>24</v>
      </c>
      <c r="Q69" s="10" t="s">
        <v>17</v>
      </c>
      <c r="R69" s="10" t="s">
        <v>18</v>
      </c>
      <c r="S69" s="10" t="s">
        <v>19</v>
      </c>
      <c r="T69" s="10" t="s">
        <v>20</v>
      </c>
      <c r="U69" s="10" t="s">
        <v>21</v>
      </c>
      <c r="V69" s="10" t="s">
        <v>22</v>
      </c>
      <c r="W69" s="10" t="s">
        <v>23</v>
      </c>
      <c r="X69" s="10" t="s">
        <v>24</v>
      </c>
      <c r="Y69" s="10" t="s">
        <v>17</v>
      </c>
      <c r="Z69" s="10" t="s">
        <v>18</v>
      </c>
      <c r="AA69" s="10" t="s">
        <v>19</v>
      </c>
      <c r="AB69" s="10" t="s">
        <v>20</v>
      </c>
      <c r="AC69" s="10" t="s">
        <v>21</v>
      </c>
      <c r="AD69" s="10" t="s">
        <v>22</v>
      </c>
      <c r="AE69" s="10" t="s">
        <v>23</v>
      </c>
      <c r="AF69" s="10" t="s">
        <v>24</v>
      </c>
    </row>
    <row r="70" spans="1:32" x14ac:dyDescent="0.25">
      <c r="A70" s="40" t="s">
        <v>25</v>
      </c>
      <c r="B70" s="11">
        <v>0.65</v>
      </c>
      <c r="C70" s="12">
        <f t="shared" ref="C70:C74" si="34">$C$3*B70</f>
        <v>178.94959762812368</v>
      </c>
      <c r="D70" s="13">
        <v>2</v>
      </c>
      <c r="E70" s="13">
        <v>5</v>
      </c>
      <c r="F70" s="37">
        <f>(D70*E70)+(D71*E71)+(D72*E72)+(D73*E73)+(D74*E74)</f>
        <v>24</v>
      </c>
      <c r="G70" s="34">
        <f>AVERAGE(B70:B74)</f>
        <v>0.75</v>
      </c>
      <c r="H70" s="37"/>
      <c r="I70" s="37" t="s">
        <v>75</v>
      </c>
      <c r="J70" s="11">
        <v>0.8</v>
      </c>
      <c r="K70" s="12">
        <f t="shared" ref="K70:K74" si="35">$F$3*J70</f>
        <v>180.01800180018003</v>
      </c>
      <c r="L70" s="13">
        <v>4</v>
      </c>
      <c r="M70" s="13">
        <v>3</v>
      </c>
      <c r="N70" s="37">
        <f>(L70*M70)+(L71*M71)+(L72*M72)+(L73*M73)+(L74*M74)</f>
        <v>12</v>
      </c>
      <c r="O70" s="34">
        <f>AVERAGE(J70:J74)</f>
        <v>0.8</v>
      </c>
      <c r="P70" s="37"/>
      <c r="Q70" s="37" t="s">
        <v>38</v>
      </c>
      <c r="R70" s="11">
        <v>0.7</v>
      </c>
      <c r="S70" s="12">
        <f t="shared" ref="S70:S74" si="36">$C$3*R70</f>
        <v>192.71495129182549</v>
      </c>
      <c r="T70" s="13">
        <v>2</v>
      </c>
      <c r="U70" s="13">
        <v>2</v>
      </c>
      <c r="V70" s="37">
        <f>(T70*U70)+(T71*U71)+(T72*U72)+(T73*U73)+(T74*U74)</f>
        <v>6</v>
      </c>
      <c r="W70" s="34">
        <f>AVERAGE(R70:R74)</f>
        <v>0.75</v>
      </c>
      <c r="X70" s="37"/>
      <c r="Y70" s="37" t="s">
        <v>76</v>
      </c>
      <c r="Z70" s="11">
        <v>0.65</v>
      </c>
      <c r="AA70" s="12">
        <f t="shared" ref="AA70:AA74" si="37">$I$3*Z70</f>
        <v>192.71495129182551</v>
      </c>
      <c r="AB70" s="13">
        <v>4</v>
      </c>
      <c r="AC70" s="13">
        <v>4</v>
      </c>
      <c r="AD70" s="37">
        <f>(AB70*AC70)+(AB71*AC71)+(AB72*AC72)+(AB73*AC73)+(AB74*AC74)</f>
        <v>16</v>
      </c>
      <c r="AE70" s="34">
        <f>AVERAGE(Z70:Z74)</f>
        <v>0.65</v>
      </c>
      <c r="AF70" s="37"/>
    </row>
    <row r="71" spans="1:32" x14ac:dyDescent="0.25">
      <c r="A71" s="41"/>
      <c r="B71" s="11">
        <v>0.75</v>
      </c>
      <c r="C71" s="12">
        <f t="shared" si="34"/>
        <v>206.48030495552734</v>
      </c>
      <c r="D71" s="13">
        <v>2</v>
      </c>
      <c r="E71" s="13">
        <v>4</v>
      </c>
      <c r="F71" s="35"/>
      <c r="G71" s="35"/>
      <c r="H71" s="35"/>
      <c r="I71" s="35"/>
      <c r="J71" s="11"/>
      <c r="K71" s="12">
        <f t="shared" si="35"/>
        <v>0</v>
      </c>
      <c r="L71" s="13"/>
      <c r="M71" s="13"/>
      <c r="N71" s="35"/>
      <c r="O71" s="35"/>
      <c r="P71" s="35"/>
      <c r="Q71" s="35"/>
      <c r="R71" s="11">
        <v>0.8</v>
      </c>
      <c r="S71" s="12">
        <f t="shared" si="36"/>
        <v>220.24565861922918</v>
      </c>
      <c r="T71" s="13">
        <v>2</v>
      </c>
      <c r="U71" s="13">
        <v>1</v>
      </c>
      <c r="V71" s="35"/>
      <c r="W71" s="35"/>
      <c r="X71" s="35"/>
      <c r="Y71" s="35"/>
      <c r="Z71" s="11"/>
      <c r="AA71" s="12">
        <f t="shared" si="37"/>
        <v>0</v>
      </c>
      <c r="AB71" s="13"/>
      <c r="AC71" s="13"/>
      <c r="AD71" s="35"/>
      <c r="AE71" s="35"/>
      <c r="AF71" s="35"/>
    </row>
    <row r="72" spans="1:32" x14ac:dyDescent="0.25">
      <c r="A72" s="41"/>
      <c r="B72" s="11">
        <v>0.85</v>
      </c>
      <c r="C72" s="12">
        <f t="shared" si="34"/>
        <v>234.01101228293098</v>
      </c>
      <c r="D72" s="13">
        <v>2</v>
      </c>
      <c r="E72" s="13">
        <v>3</v>
      </c>
      <c r="F72" s="35"/>
      <c r="G72" s="35"/>
      <c r="H72" s="35"/>
      <c r="I72" s="35"/>
      <c r="J72" s="11"/>
      <c r="K72" s="12">
        <f t="shared" si="35"/>
        <v>0</v>
      </c>
      <c r="L72" s="13"/>
      <c r="M72" s="13"/>
      <c r="N72" s="35"/>
      <c r="O72" s="35"/>
      <c r="P72" s="35"/>
      <c r="Q72" s="35"/>
      <c r="R72" s="13"/>
      <c r="S72" s="12">
        <f t="shared" si="36"/>
        <v>0</v>
      </c>
      <c r="T72" s="13"/>
      <c r="U72" s="13"/>
      <c r="V72" s="35"/>
      <c r="W72" s="35"/>
      <c r="X72" s="35"/>
      <c r="Y72" s="35"/>
      <c r="Z72" s="11"/>
      <c r="AA72" s="12">
        <f t="shared" si="37"/>
        <v>0</v>
      </c>
      <c r="AB72" s="13"/>
      <c r="AC72" s="13"/>
      <c r="AD72" s="35"/>
      <c r="AE72" s="35"/>
      <c r="AF72" s="35"/>
    </row>
    <row r="73" spans="1:32" x14ac:dyDescent="0.25">
      <c r="A73" s="41"/>
      <c r="B73" s="13"/>
      <c r="C73" s="12">
        <f t="shared" si="34"/>
        <v>0</v>
      </c>
      <c r="D73" s="13"/>
      <c r="E73" s="13"/>
      <c r="F73" s="35"/>
      <c r="G73" s="35"/>
      <c r="H73" s="35"/>
      <c r="I73" s="35"/>
      <c r="J73" s="13"/>
      <c r="K73" s="12">
        <f t="shared" si="35"/>
        <v>0</v>
      </c>
      <c r="L73" s="13"/>
      <c r="M73" s="13"/>
      <c r="N73" s="35"/>
      <c r="O73" s="35"/>
      <c r="P73" s="35"/>
      <c r="Q73" s="35"/>
      <c r="R73" s="13"/>
      <c r="S73" s="12">
        <f t="shared" si="36"/>
        <v>0</v>
      </c>
      <c r="T73" s="13"/>
      <c r="U73" s="13"/>
      <c r="V73" s="35"/>
      <c r="W73" s="35"/>
      <c r="X73" s="35"/>
      <c r="Y73" s="35"/>
      <c r="Z73" s="13"/>
      <c r="AA73" s="12">
        <f t="shared" si="37"/>
        <v>0</v>
      </c>
      <c r="AB73" s="13"/>
      <c r="AC73" s="13"/>
      <c r="AD73" s="35"/>
      <c r="AE73" s="35"/>
      <c r="AF73" s="35"/>
    </row>
    <row r="74" spans="1:32" x14ac:dyDescent="0.25">
      <c r="A74" s="42"/>
      <c r="B74" s="13"/>
      <c r="C74" s="12">
        <f t="shared" si="34"/>
        <v>0</v>
      </c>
      <c r="D74" s="13"/>
      <c r="E74" s="13"/>
      <c r="F74" s="36"/>
      <c r="G74" s="36"/>
      <c r="H74" s="36"/>
      <c r="I74" s="36"/>
      <c r="J74" s="13"/>
      <c r="K74" s="12">
        <f t="shared" si="35"/>
        <v>0</v>
      </c>
      <c r="L74" s="13"/>
      <c r="M74" s="13"/>
      <c r="N74" s="36"/>
      <c r="O74" s="36"/>
      <c r="P74" s="36"/>
      <c r="Q74" s="36"/>
      <c r="R74" s="13"/>
      <c r="S74" s="12">
        <f t="shared" si="36"/>
        <v>0</v>
      </c>
      <c r="T74" s="13"/>
      <c r="U74" s="13"/>
      <c r="V74" s="36"/>
      <c r="W74" s="36"/>
      <c r="X74" s="36"/>
      <c r="Y74" s="36"/>
      <c r="Z74" s="13"/>
      <c r="AA74" s="12">
        <f t="shared" si="37"/>
        <v>0</v>
      </c>
      <c r="AB74" s="13"/>
      <c r="AC74" s="13"/>
      <c r="AD74" s="36"/>
      <c r="AE74" s="36"/>
      <c r="AF74" s="36"/>
    </row>
    <row r="75" spans="1:32" x14ac:dyDescent="0.25">
      <c r="A75" s="43" t="s">
        <v>31</v>
      </c>
      <c r="B75" s="15">
        <v>0.7</v>
      </c>
      <c r="C75" s="16">
        <f t="shared" ref="C75:C78" si="38">$F$3*B75</f>
        <v>157.51575157515751</v>
      </c>
      <c r="D75" s="17">
        <v>2</v>
      </c>
      <c r="E75" s="17">
        <v>4</v>
      </c>
      <c r="F75" s="38">
        <f>(D75*E75)+(D76*E76)+(D77*E77)+(D78*E78)+(D79*E79)</f>
        <v>18</v>
      </c>
      <c r="G75" s="39">
        <f>AVERAGE(B75:B79)</f>
        <v>0.79999999999999993</v>
      </c>
      <c r="H75" s="38"/>
      <c r="I75" s="38" t="s">
        <v>28</v>
      </c>
      <c r="J75" s="15">
        <v>0.65</v>
      </c>
      <c r="K75" s="16">
        <f t="shared" ref="K75:K79" si="39">$I$3*J75</f>
        <v>192.71495129182551</v>
      </c>
      <c r="L75" s="17">
        <v>2</v>
      </c>
      <c r="M75" s="17">
        <v>4</v>
      </c>
      <c r="N75" s="38">
        <f>(L75*M75)+(L76*M76)+(L77*M77)+(L78*M78)+(L79*M79)</f>
        <v>18</v>
      </c>
      <c r="O75" s="39">
        <f>AVERAGE(J75:J79)</f>
        <v>0.75</v>
      </c>
      <c r="P75" s="38"/>
      <c r="Q75" s="38" t="s">
        <v>31</v>
      </c>
      <c r="R75" s="15">
        <v>0.7</v>
      </c>
      <c r="S75" s="16">
        <f t="shared" ref="S75:S78" si="40">$F$3*R75</f>
        <v>157.51575157515751</v>
      </c>
      <c r="T75" s="17">
        <v>2</v>
      </c>
      <c r="U75" s="17">
        <v>4</v>
      </c>
      <c r="V75" s="38">
        <f>(T75*U75)+(T76*U76)+(T77*U77)+(T78*U78)+(T79*U79)</f>
        <v>18</v>
      </c>
      <c r="W75" s="39">
        <f>AVERAGE(R75:R79)</f>
        <v>0.79999999999999993</v>
      </c>
      <c r="X75" s="38"/>
      <c r="Y75" s="38" t="s">
        <v>32</v>
      </c>
      <c r="Z75" s="15">
        <v>0.75</v>
      </c>
      <c r="AA75" s="16">
        <f t="shared" ref="AA75:AA79" si="41">$F$3*Z75</f>
        <v>168.76687668766877</v>
      </c>
      <c r="AB75" s="17">
        <v>4</v>
      </c>
      <c r="AC75" s="17">
        <v>4</v>
      </c>
      <c r="AD75" s="38">
        <f>(AB75*AC75)+(AB76*AC76)+(AB77*AC77)+(AB78*AC78)+(AB79*AC79)</f>
        <v>16</v>
      </c>
      <c r="AE75" s="39">
        <f>AVERAGE(Z75:Z79)</f>
        <v>0.75</v>
      </c>
      <c r="AF75" s="38"/>
    </row>
    <row r="76" spans="1:32" x14ac:dyDescent="0.25">
      <c r="A76" s="41"/>
      <c r="B76" s="15">
        <v>0.8</v>
      </c>
      <c r="C76" s="16">
        <f t="shared" si="38"/>
        <v>180.01800180018003</v>
      </c>
      <c r="D76" s="17">
        <v>2</v>
      </c>
      <c r="E76" s="17">
        <v>3</v>
      </c>
      <c r="F76" s="35"/>
      <c r="G76" s="35"/>
      <c r="H76" s="35"/>
      <c r="I76" s="35"/>
      <c r="J76" s="15">
        <v>0.75</v>
      </c>
      <c r="K76" s="16">
        <f t="shared" si="39"/>
        <v>222.36340533672174</v>
      </c>
      <c r="L76" s="17">
        <v>2</v>
      </c>
      <c r="M76" s="17">
        <v>3</v>
      </c>
      <c r="N76" s="35"/>
      <c r="O76" s="35"/>
      <c r="P76" s="35"/>
      <c r="Q76" s="35"/>
      <c r="R76" s="15">
        <v>0.8</v>
      </c>
      <c r="S76" s="16">
        <f t="shared" si="40"/>
        <v>180.01800180018003</v>
      </c>
      <c r="T76" s="17">
        <v>2</v>
      </c>
      <c r="U76" s="17">
        <v>3</v>
      </c>
      <c r="V76" s="35"/>
      <c r="W76" s="35"/>
      <c r="X76" s="35"/>
      <c r="Y76" s="35"/>
      <c r="Z76" s="15"/>
      <c r="AA76" s="16">
        <f t="shared" si="41"/>
        <v>0</v>
      </c>
      <c r="AB76" s="17"/>
      <c r="AC76" s="17"/>
      <c r="AD76" s="35"/>
      <c r="AE76" s="35"/>
      <c r="AF76" s="35"/>
    </row>
    <row r="77" spans="1:32" x14ac:dyDescent="0.25">
      <c r="A77" s="41"/>
      <c r="B77" s="15">
        <v>0.9</v>
      </c>
      <c r="C77" s="16">
        <f t="shared" si="38"/>
        <v>202.52025202520252</v>
      </c>
      <c r="D77" s="17">
        <v>2</v>
      </c>
      <c r="E77" s="17">
        <v>2</v>
      </c>
      <c r="F77" s="35"/>
      <c r="G77" s="35"/>
      <c r="H77" s="35"/>
      <c r="I77" s="35"/>
      <c r="J77" s="15">
        <v>0.85</v>
      </c>
      <c r="K77" s="16">
        <f t="shared" si="39"/>
        <v>252.01185938161797</v>
      </c>
      <c r="L77" s="17">
        <v>2</v>
      </c>
      <c r="M77" s="17">
        <v>2</v>
      </c>
      <c r="N77" s="35"/>
      <c r="O77" s="35"/>
      <c r="P77" s="35"/>
      <c r="Q77" s="35"/>
      <c r="R77" s="15">
        <v>0.9</v>
      </c>
      <c r="S77" s="16">
        <f t="shared" si="40"/>
        <v>202.52025202520252</v>
      </c>
      <c r="T77" s="17">
        <v>2</v>
      </c>
      <c r="U77" s="17">
        <v>2</v>
      </c>
      <c r="V77" s="35"/>
      <c r="W77" s="35"/>
      <c r="X77" s="35"/>
      <c r="Y77" s="35"/>
      <c r="Z77" s="15"/>
      <c r="AA77" s="16">
        <f t="shared" si="41"/>
        <v>0</v>
      </c>
      <c r="AB77" s="17"/>
      <c r="AC77" s="17"/>
      <c r="AD77" s="35"/>
      <c r="AE77" s="35"/>
      <c r="AF77" s="35"/>
    </row>
    <row r="78" spans="1:32" x14ac:dyDescent="0.25">
      <c r="A78" s="41"/>
      <c r="B78" s="17"/>
      <c r="C78" s="16">
        <f t="shared" si="38"/>
        <v>0</v>
      </c>
      <c r="D78" s="17"/>
      <c r="E78" s="17"/>
      <c r="F78" s="35"/>
      <c r="G78" s="35"/>
      <c r="H78" s="35"/>
      <c r="I78" s="35"/>
      <c r="J78" s="17"/>
      <c r="K78" s="16">
        <f t="shared" si="39"/>
        <v>0</v>
      </c>
      <c r="L78" s="17"/>
      <c r="M78" s="17"/>
      <c r="N78" s="35"/>
      <c r="O78" s="35"/>
      <c r="P78" s="35"/>
      <c r="Q78" s="35"/>
      <c r="R78" s="17"/>
      <c r="S78" s="16">
        <f t="shared" si="40"/>
        <v>0</v>
      </c>
      <c r="T78" s="17"/>
      <c r="U78" s="17"/>
      <c r="V78" s="35"/>
      <c r="W78" s="35"/>
      <c r="X78" s="35"/>
      <c r="Y78" s="35"/>
      <c r="Z78" s="17"/>
      <c r="AA78" s="16">
        <f t="shared" si="41"/>
        <v>0</v>
      </c>
      <c r="AB78" s="17"/>
      <c r="AC78" s="17"/>
      <c r="AD78" s="35"/>
      <c r="AE78" s="35"/>
      <c r="AF78" s="35"/>
    </row>
    <row r="79" spans="1:32" x14ac:dyDescent="0.25">
      <c r="A79" s="42"/>
      <c r="B79" s="17"/>
      <c r="C79" s="16">
        <f t="shared" ref="C79:C84" si="42">$C$3*B79</f>
        <v>0</v>
      </c>
      <c r="D79" s="17"/>
      <c r="E79" s="17"/>
      <c r="F79" s="36"/>
      <c r="G79" s="36"/>
      <c r="H79" s="36"/>
      <c r="I79" s="36"/>
      <c r="J79" s="17"/>
      <c r="K79" s="16">
        <f t="shared" si="39"/>
        <v>0</v>
      </c>
      <c r="L79" s="17"/>
      <c r="M79" s="17"/>
      <c r="N79" s="36"/>
      <c r="O79" s="36"/>
      <c r="P79" s="36"/>
      <c r="Q79" s="36"/>
      <c r="R79" s="17"/>
      <c r="S79" s="16">
        <f t="shared" ref="S79:S84" si="43">$C$3*R79</f>
        <v>0</v>
      </c>
      <c r="T79" s="17"/>
      <c r="U79" s="17"/>
      <c r="V79" s="36"/>
      <c r="W79" s="36"/>
      <c r="X79" s="36"/>
      <c r="Y79" s="36"/>
      <c r="Z79" s="17"/>
      <c r="AA79" s="16">
        <f t="shared" si="41"/>
        <v>0</v>
      </c>
      <c r="AB79" s="17"/>
      <c r="AC79" s="17"/>
      <c r="AD79" s="36"/>
      <c r="AE79" s="36"/>
      <c r="AF79" s="36"/>
    </row>
    <row r="80" spans="1:32" x14ac:dyDescent="0.25">
      <c r="A80" s="40" t="s">
        <v>38</v>
      </c>
      <c r="B80" s="11">
        <v>0.7</v>
      </c>
      <c r="C80" s="12">
        <f t="shared" si="42"/>
        <v>192.71495129182549</v>
      </c>
      <c r="D80" s="13">
        <v>2</v>
      </c>
      <c r="E80" s="13">
        <v>2</v>
      </c>
      <c r="F80" s="37">
        <f>(D80*E80)+(D81*E81)+(D82*E82)+(D83*E83)+(D84*E84)</f>
        <v>6</v>
      </c>
      <c r="G80" s="34">
        <f>AVERAGE(B80:B84)</f>
        <v>0.75</v>
      </c>
      <c r="H80" s="37"/>
      <c r="I80" s="37" t="s">
        <v>32</v>
      </c>
      <c r="J80" s="11">
        <v>0.8</v>
      </c>
      <c r="K80" s="12">
        <f t="shared" ref="K80:K84" si="44">$F$3*J80</f>
        <v>180.01800180018003</v>
      </c>
      <c r="L80" s="13">
        <v>4</v>
      </c>
      <c r="M80" s="13">
        <v>3</v>
      </c>
      <c r="N80" s="37">
        <f>(L80*M80)+(L81*M81)+(L82*M82)+(L83*M83)+(L84*M84)</f>
        <v>12</v>
      </c>
      <c r="O80" s="34">
        <f>AVERAGE(J80:J84)</f>
        <v>0.8</v>
      </c>
      <c r="P80" s="37"/>
      <c r="Q80" s="37" t="s">
        <v>25</v>
      </c>
      <c r="R80" s="11">
        <v>0.65</v>
      </c>
      <c r="S80" s="12">
        <f t="shared" si="43"/>
        <v>178.94959762812368</v>
      </c>
      <c r="T80" s="13">
        <v>2</v>
      </c>
      <c r="U80" s="13">
        <v>5</v>
      </c>
      <c r="V80" s="37">
        <f>(T80*U80)+(T81*U81)+(T82*U82)+(T83*U83)+(T84*U84)</f>
        <v>24</v>
      </c>
      <c r="W80" s="34">
        <f>AVERAGE(R80:R84)</f>
        <v>0.75</v>
      </c>
      <c r="X80" s="37"/>
      <c r="Y80" s="37" t="s">
        <v>28</v>
      </c>
      <c r="Z80" s="27">
        <v>0.65</v>
      </c>
      <c r="AA80" s="28">
        <f t="shared" ref="AA80:AA84" si="45">$I$3*Z80</f>
        <v>192.71495129182551</v>
      </c>
      <c r="AB80" s="26">
        <v>2</v>
      </c>
      <c r="AC80" s="26">
        <v>4</v>
      </c>
      <c r="AD80" s="37">
        <f>(AB80*AC80)+(AB81*AC81)+(AB82*AC82)+(AB83*AC83)+(AB84*AC84)</f>
        <v>18</v>
      </c>
      <c r="AE80" s="34">
        <f>AVERAGE(Z80:Z84)</f>
        <v>0.75</v>
      </c>
      <c r="AF80" s="37"/>
    </row>
    <row r="81" spans="1:32" x14ac:dyDescent="0.25">
      <c r="A81" s="41"/>
      <c r="B81" s="11">
        <v>0.8</v>
      </c>
      <c r="C81" s="12">
        <f t="shared" si="42"/>
        <v>220.24565861922918</v>
      </c>
      <c r="D81" s="13">
        <v>2</v>
      </c>
      <c r="E81" s="13">
        <v>1</v>
      </c>
      <c r="F81" s="35"/>
      <c r="G81" s="35"/>
      <c r="H81" s="35"/>
      <c r="I81" s="35"/>
      <c r="J81" s="13"/>
      <c r="K81" s="12">
        <f t="shared" si="44"/>
        <v>0</v>
      </c>
      <c r="L81" s="13"/>
      <c r="M81" s="13"/>
      <c r="N81" s="35"/>
      <c r="O81" s="35"/>
      <c r="P81" s="35"/>
      <c r="Q81" s="35"/>
      <c r="R81" s="11">
        <v>0.75</v>
      </c>
      <c r="S81" s="12">
        <f t="shared" si="43"/>
        <v>206.48030495552734</v>
      </c>
      <c r="T81" s="13">
        <v>2</v>
      </c>
      <c r="U81" s="13">
        <v>4</v>
      </c>
      <c r="V81" s="35"/>
      <c r="W81" s="35"/>
      <c r="X81" s="35"/>
      <c r="Y81" s="35"/>
      <c r="Z81" s="27">
        <v>0.75</v>
      </c>
      <c r="AA81" s="28">
        <f t="shared" si="45"/>
        <v>222.36340533672174</v>
      </c>
      <c r="AB81" s="26">
        <v>2</v>
      </c>
      <c r="AC81" s="26">
        <v>3</v>
      </c>
      <c r="AD81" s="35"/>
      <c r="AE81" s="35"/>
      <c r="AF81" s="35"/>
    </row>
    <row r="82" spans="1:32" x14ac:dyDescent="0.25">
      <c r="A82" s="41"/>
      <c r="B82" s="13"/>
      <c r="C82" s="12">
        <f t="shared" si="42"/>
        <v>0</v>
      </c>
      <c r="D82" s="13"/>
      <c r="E82" s="13"/>
      <c r="F82" s="35"/>
      <c r="G82" s="35"/>
      <c r="H82" s="35"/>
      <c r="I82" s="35"/>
      <c r="J82" s="13"/>
      <c r="K82" s="12">
        <f t="shared" si="44"/>
        <v>0</v>
      </c>
      <c r="L82" s="13"/>
      <c r="M82" s="13"/>
      <c r="N82" s="35"/>
      <c r="O82" s="35"/>
      <c r="P82" s="35"/>
      <c r="Q82" s="35"/>
      <c r="R82" s="11">
        <v>0.85</v>
      </c>
      <c r="S82" s="12">
        <f t="shared" si="43"/>
        <v>234.01101228293098</v>
      </c>
      <c r="T82" s="13">
        <v>2</v>
      </c>
      <c r="U82" s="13">
        <v>3</v>
      </c>
      <c r="V82" s="35"/>
      <c r="W82" s="35"/>
      <c r="X82" s="35"/>
      <c r="Y82" s="35"/>
      <c r="Z82" s="27">
        <v>0.85</v>
      </c>
      <c r="AA82" s="28">
        <f t="shared" si="45"/>
        <v>252.01185938161797</v>
      </c>
      <c r="AB82" s="26">
        <v>2</v>
      </c>
      <c r="AC82" s="26">
        <v>2</v>
      </c>
      <c r="AD82" s="35"/>
      <c r="AE82" s="35"/>
      <c r="AF82" s="35"/>
    </row>
    <row r="83" spans="1:32" x14ac:dyDescent="0.25">
      <c r="A83" s="41"/>
      <c r="B83" s="13"/>
      <c r="C83" s="12">
        <f t="shared" si="42"/>
        <v>0</v>
      </c>
      <c r="D83" s="13"/>
      <c r="E83" s="13"/>
      <c r="F83" s="35"/>
      <c r="G83" s="35"/>
      <c r="H83" s="35"/>
      <c r="I83" s="35"/>
      <c r="J83" s="13"/>
      <c r="K83" s="12">
        <f t="shared" si="44"/>
        <v>0</v>
      </c>
      <c r="L83" s="13"/>
      <c r="M83" s="13"/>
      <c r="N83" s="35"/>
      <c r="O83" s="35"/>
      <c r="P83" s="35"/>
      <c r="Q83" s="35"/>
      <c r="R83" s="13"/>
      <c r="S83" s="12">
        <f t="shared" si="43"/>
        <v>0</v>
      </c>
      <c r="T83" s="13"/>
      <c r="U83" s="13"/>
      <c r="V83" s="35"/>
      <c r="W83" s="35"/>
      <c r="X83" s="35"/>
      <c r="Y83" s="35"/>
      <c r="Z83" s="29"/>
      <c r="AA83" s="28">
        <f t="shared" si="45"/>
        <v>0</v>
      </c>
      <c r="AB83" s="29"/>
      <c r="AC83" s="29"/>
      <c r="AD83" s="35"/>
      <c r="AE83" s="35"/>
      <c r="AF83" s="35"/>
    </row>
    <row r="84" spans="1:32" x14ac:dyDescent="0.25">
      <c r="A84" s="42"/>
      <c r="B84" s="13"/>
      <c r="C84" s="12">
        <f t="shared" si="42"/>
        <v>0</v>
      </c>
      <c r="D84" s="13"/>
      <c r="E84" s="13"/>
      <c r="F84" s="36"/>
      <c r="G84" s="36"/>
      <c r="H84" s="36"/>
      <c r="I84" s="36"/>
      <c r="J84" s="13"/>
      <c r="K84" s="12">
        <f t="shared" si="44"/>
        <v>0</v>
      </c>
      <c r="L84" s="13"/>
      <c r="M84" s="13"/>
      <c r="N84" s="36"/>
      <c r="O84" s="36"/>
      <c r="P84" s="36"/>
      <c r="Q84" s="36"/>
      <c r="R84" s="13"/>
      <c r="S84" s="12">
        <f t="shared" si="43"/>
        <v>0</v>
      </c>
      <c r="T84" s="13"/>
      <c r="U84" s="13"/>
      <c r="V84" s="36"/>
      <c r="W84" s="36"/>
      <c r="X84" s="36"/>
      <c r="Y84" s="36"/>
      <c r="Z84" s="29"/>
      <c r="AA84" s="28">
        <f t="shared" si="45"/>
        <v>0</v>
      </c>
      <c r="AB84" s="29"/>
      <c r="AC84" s="29"/>
      <c r="AD84" s="36"/>
      <c r="AE84" s="36"/>
      <c r="AF84" s="36"/>
    </row>
    <row r="85" spans="1:32" ht="94.5" x14ac:dyDescent="0.25">
      <c r="A85" s="24" t="s">
        <v>77</v>
      </c>
      <c r="B85" s="17" t="s">
        <v>84</v>
      </c>
      <c r="C85" s="17"/>
      <c r="D85" s="17">
        <v>4</v>
      </c>
      <c r="E85" s="17">
        <v>8</v>
      </c>
      <c r="F85" s="17"/>
      <c r="G85" s="17"/>
      <c r="H85" s="17"/>
      <c r="I85" s="17" t="s">
        <v>78</v>
      </c>
      <c r="J85" s="17" t="s">
        <v>84</v>
      </c>
      <c r="K85" s="17"/>
      <c r="L85" s="17">
        <v>4</v>
      </c>
      <c r="M85" s="17" t="s">
        <v>85</v>
      </c>
      <c r="N85" s="17"/>
      <c r="O85" s="17"/>
      <c r="P85" s="17"/>
      <c r="Q85" s="17" t="s">
        <v>80</v>
      </c>
      <c r="R85" s="17" t="s">
        <v>84</v>
      </c>
      <c r="S85" s="17"/>
      <c r="T85" s="17">
        <v>4</v>
      </c>
      <c r="U85" s="17">
        <v>8</v>
      </c>
      <c r="V85" s="17"/>
      <c r="W85" s="17"/>
      <c r="X85" s="17"/>
      <c r="Y85" s="17" t="s">
        <v>78</v>
      </c>
      <c r="Z85" s="17" t="s">
        <v>84</v>
      </c>
      <c r="AA85" s="17"/>
      <c r="AB85" s="17">
        <v>4</v>
      </c>
      <c r="AC85" s="17" t="s">
        <v>85</v>
      </c>
      <c r="AD85" s="17"/>
      <c r="AE85" s="17"/>
      <c r="AF85" s="17"/>
    </row>
    <row r="86" spans="1:32" ht="78.75" x14ac:dyDescent="0.25">
      <c r="A86" s="25" t="s">
        <v>81</v>
      </c>
      <c r="B86" s="13" t="s">
        <v>84</v>
      </c>
      <c r="C86" s="13"/>
      <c r="D86" s="13">
        <v>4</v>
      </c>
      <c r="E86" s="13">
        <v>8</v>
      </c>
      <c r="F86" s="13"/>
      <c r="G86" s="13"/>
      <c r="H86" s="13"/>
      <c r="I86" s="13" t="s">
        <v>57</v>
      </c>
      <c r="J86" s="13" t="s">
        <v>84</v>
      </c>
      <c r="K86" s="13"/>
      <c r="L86" s="13">
        <v>4</v>
      </c>
      <c r="M86" s="13">
        <v>8</v>
      </c>
      <c r="N86" s="13"/>
      <c r="O86" s="13"/>
      <c r="P86" s="13"/>
      <c r="Q86" s="13" t="s">
        <v>82</v>
      </c>
      <c r="R86" s="13" t="s">
        <v>84</v>
      </c>
      <c r="S86" s="13"/>
      <c r="T86" s="13">
        <v>4</v>
      </c>
      <c r="U86" s="13">
        <v>8</v>
      </c>
      <c r="V86" s="13"/>
      <c r="W86" s="13"/>
      <c r="X86" s="13"/>
      <c r="Y86" s="13" t="s">
        <v>57</v>
      </c>
      <c r="Z86" s="13" t="s">
        <v>84</v>
      </c>
      <c r="AA86" s="13"/>
      <c r="AB86" s="13">
        <v>4</v>
      </c>
      <c r="AC86" s="13">
        <v>8</v>
      </c>
      <c r="AD86" s="13"/>
      <c r="AE86" s="13"/>
      <c r="AF86" s="13"/>
    </row>
  </sheetData>
  <mergeCells count="216">
    <mergeCell ref="N75:N79"/>
    <mergeCell ref="N80:N84"/>
    <mergeCell ref="O80:O84"/>
    <mergeCell ref="P80:P84"/>
    <mergeCell ref="Q80:Q84"/>
    <mergeCell ref="V80:V84"/>
    <mergeCell ref="W80:W84"/>
    <mergeCell ref="W70:W74"/>
    <mergeCell ref="X70:X74"/>
    <mergeCell ref="Y70:Y74"/>
    <mergeCell ref="AD70:AD74"/>
    <mergeCell ref="AE70:AE74"/>
    <mergeCell ref="O75:O79"/>
    <mergeCell ref="P75:P79"/>
    <mergeCell ref="Q75:Q79"/>
    <mergeCell ref="V75:V79"/>
    <mergeCell ref="W75:W79"/>
    <mergeCell ref="X75:X79"/>
    <mergeCell ref="Y75:Y79"/>
    <mergeCell ref="F70:F74"/>
    <mergeCell ref="G70:G74"/>
    <mergeCell ref="H70:H74"/>
    <mergeCell ref="I70:I74"/>
    <mergeCell ref="N70:N74"/>
    <mergeCell ref="O70:O74"/>
    <mergeCell ref="P70:P74"/>
    <mergeCell ref="Q70:Q74"/>
    <mergeCell ref="V70:V74"/>
    <mergeCell ref="P50:P54"/>
    <mergeCell ref="Q50:Q54"/>
    <mergeCell ref="V50:V54"/>
    <mergeCell ref="W50:W54"/>
    <mergeCell ref="X50:X54"/>
    <mergeCell ref="Y50:Y54"/>
    <mergeCell ref="O55:O59"/>
    <mergeCell ref="P55:P59"/>
    <mergeCell ref="Q55:Q59"/>
    <mergeCell ref="V55:V59"/>
    <mergeCell ref="W55:W59"/>
    <mergeCell ref="X55:X59"/>
    <mergeCell ref="Y55:Y59"/>
    <mergeCell ref="N55:N59"/>
    <mergeCell ref="F35:F39"/>
    <mergeCell ref="F40:F44"/>
    <mergeCell ref="F50:F54"/>
    <mergeCell ref="G50:G54"/>
    <mergeCell ref="H50:H54"/>
    <mergeCell ref="I50:I54"/>
    <mergeCell ref="N50:N54"/>
    <mergeCell ref="O50:O54"/>
    <mergeCell ref="W35:W39"/>
    <mergeCell ref="X35:X39"/>
    <mergeCell ref="Y35:Y39"/>
    <mergeCell ref="AD35:AD39"/>
    <mergeCell ref="AE35:AE39"/>
    <mergeCell ref="AF35:AF39"/>
    <mergeCell ref="O30:O34"/>
    <mergeCell ref="P30:P34"/>
    <mergeCell ref="N35:N39"/>
    <mergeCell ref="O35:O39"/>
    <mergeCell ref="P35:P39"/>
    <mergeCell ref="Q35:Q39"/>
    <mergeCell ref="V35:V39"/>
    <mergeCell ref="X20:X24"/>
    <mergeCell ref="Y20:Y24"/>
    <mergeCell ref="AD20:AD24"/>
    <mergeCell ref="AE20:AE24"/>
    <mergeCell ref="AF20:AF24"/>
    <mergeCell ref="A20:A24"/>
    <mergeCell ref="F20:F24"/>
    <mergeCell ref="G20:G24"/>
    <mergeCell ref="H20:H24"/>
    <mergeCell ref="I20:I24"/>
    <mergeCell ref="V20:V24"/>
    <mergeCell ref="W20:W24"/>
    <mergeCell ref="N20:N24"/>
    <mergeCell ref="O20:O24"/>
    <mergeCell ref="P20:P24"/>
    <mergeCell ref="Q20:Q24"/>
    <mergeCell ref="A10:A14"/>
    <mergeCell ref="G10:G14"/>
    <mergeCell ref="H10:H14"/>
    <mergeCell ref="I10:I14"/>
    <mergeCell ref="O10:O14"/>
    <mergeCell ref="A15:A19"/>
    <mergeCell ref="I15:I19"/>
    <mergeCell ref="Q30:Q34"/>
    <mergeCell ref="V30:V34"/>
    <mergeCell ref="W30:W34"/>
    <mergeCell ref="X30:X34"/>
    <mergeCell ref="Y30:Y34"/>
    <mergeCell ref="AD30:AD34"/>
    <mergeCell ref="AE30:AE34"/>
    <mergeCell ref="AF30:AF34"/>
    <mergeCell ref="A27:AF27"/>
    <mergeCell ref="A28:H28"/>
    <mergeCell ref="I28:P28"/>
    <mergeCell ref="Q28:X28"/>
    <mergeCell ref="Y28:AF28"/>
    <mergeCell ref="A30:A34"/>
    <mergeCell ref="F30:F34"/>
    <mergeCell ref="I30:I34"/>
    <mergeCell ref="N30:N34"/>
    <mergeCell ref="F10:F14"/>
    <mergeCell ref="F15:F19"/>
    <mergeCell ref="G15:G19"/>
    <mergeCell ref="H15:H19"/>
    <mergeCell ref="O15:O19"/>
    <mergeCell ref="P15:P19"/>
    <mergeCell ref="Q15:Q19"/>
    <mergeCell ref="V15:V19"/>
    <mergeCell ref="W15:W19"/>
    <mergeCell ref="N10:N14"/>
    <mergeCell ref="N15:N19"/>
    <mergeCell ref="AE10:AE14"/>
    <mergeCell ref="AF10:AF14"/>
    <mergeCell ref="AD15:AD19"/>
    <mergeCell ref="AE15:AE19"/>
    <mergeCell ref="AF15:AF19"/>
    <mergeCell ref="P10:P14"/>
    <mergeCell ref="Q10:Q14"/>
    <mergeCell ref="V10:V14"/>
    <mergeCell ref="W10:W14"/>
    <mergeCell ref="X10:X14"/>
    <mergeCell ref="Y10:Y14"/>
    <mergeCell ref="AD10:AD14"/>
    <mergeCell ref="X15:X19"/>
    <mergeCell ref="Y15:Y19"/>
    <mergeCell ref="Q8:X8"/>
    <mergeCell ref="Y8:AF8"/>
    <mergeCell ref="A1:C1"/>
    <mergeCell ref="D1:F1"/>
    <mergeCell ref="G1:I1"/>
    <mergeCell ref="F4:I6"/>
    <mergeCell ref="A7:AF7"/>
    <mergeCell ref="A8:H8"/>
    <mergeCell ref="I8:P8"/>
    <mergeCell ref="A68:H68"/>
    <mergeCell ref="I68:P68"/>
    <mergeCell ref="Q68:X68"/>
    <mergeCell ref="Y68:AF68"/>
    <mergeCell ref="AF70:AF74"/>
    <mergeCell ref="AD75:AD79"/>
    <mergeCell ref="AE75:AE79"/>
    <mergeCell ref="AF75:AF79"/>
    <mergeCell ref="AD80:AD84"/>
    <mergeCell ref="AE80:AE84"/>
    <mergeCell ref="AF80:AF84"/>
    <mergeCell ref="F75:F79"/>
    <mergeCell ref="F80:F84"/>
    <mergeCell ref="G80:G84"/>
    <mergeCell ref="H80:H84"/>
    <mergeCell ref="A70:A74"/>
    <mergeCell ref="A75:A79"/>
    <mergeCell ref="G75:G79"/>
    <mergeCell ref="H75:H79"/>
    <mergeCell ref="I75:I79"/>
    <mergeCell ref="A80:A84"/>
    <mergeCell ref="I80:I84"/>
    <mergeCell ref="X80:X84"/>
    <mergeCell ref="Y80:Y84"/>
    <mergeCell ref="N60:N64"/>
    <mergeCell ref="O60:O64"/>
    <mergeCell ref="P60:P64"/>
    <mergeCell ref="Q60:Q64"/>
    <mergeCell ref="V60:V64"/>
    <mergeCell ref="W60:W64"/>
    <mergeCell ref="X60:X64"/>
    <mergeCell ref="Y60:Y64"/>
    <mergeCell ref="A67:AF67"/>
    <mergeCell ref="AE60:AE64"/>
    <mergeCell ref="AF60:AF64"/>
    <mergeCell ref="AD50:AD54"/>
    <mergeCell ref="AE50:AE54"/>
    <mergeCell ref="AF50:AF54"/>
    <mergeCell ref="AD55:AD59"/>
    <mergeCell ref="AE55:AE59"/>
    <mergeCell ref="AF55:AF59"/>
    <mergeCell ref="AD60:AD64"/>
    <mergeCell ref="A50:A54"/>
    <mergeCell ref="A55:A59"/>
    <mergeCell ref="A60:A64"/>
    <mergeCell ref="F60:F64"/>
    <mergeCell ref="G60:G64"/>
    <mergeCell ref="H60:H64"/>
    <mergeCell ref="I60:I64"/>
    <mergeCell ref="G30:G34"/>
    <mergeCell ref="H30:H34"/>
    <mergeCell ref="A35:A39"/>
    <mergeCell ref="G35:G39"/>
    <mergeCell ref="H35:H39"/>
    <mergeCell ref="I35:I39"/>
    <mergeCell ref="I40:I44"/>
    <mergeCell ref="F55:F59"/>
    <mergeCell ref="G55:G59"/>
    <mergeCell ref="H55:H59"/>
    <mergeCell ref="I55:I59"/>
    <mergeCell ref="W40:W44"/>
    <mergeCell ref="X40:X44"/>
    <mergeCell ref="Y40:Y44"/>
    <mergeCell ref="AD40:AD44"/>
    <mergeCell ref="AE40:AE44"/>
    <mergeCell ref="AF40:AF44"/>
    <mergeCell ref="A47:AF47"/>
    <mergeCell ref="A48:H48"/>
    <mergeCell ref="I48:P48"/>
    <mergeCell ref="Q48:X48"/>
    <mergeCell ref="Y48:AF48"/>
    <mergeCell ref="G40:G44"/>
    <mergeCell ref="H40:H44"/>
    <mergeCell ref="N40:N44"/>
    <mergeCell ref="O40:O44"/>
    <mergeCell ref="P40:P44"/>
    <mergeCell ref="Q40:Q44"/>
    <mergeCell ref="V40:V44"/>
    <mergeCell ref="A40:A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F86"/>
  <sheetViews>
    <sheetView workbookViewId="0"/>
  </sheetViews>
  <sheetFormatPr defaultColWidth="14.42578125" defaultRowHeight="15.75" customHeight="1" x14ac:dyDescent="0.2"/>
  <sheetData>
    <row r="1" spans="1:32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0" t="s">
        <v>3</v>
      </c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 x14ac:dyDescent="0.25">
      <c r="A2" s="2" t="s">
        <v>4</v>
      </c>
      <c r="B2" s="2" t="s">
        <v>5</v>
      </c>
      <c r="C2" s="2" t="s">
        <v>6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  <c r="I2" s="2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 customHeight="1" x14ac:dyDescent="0.25">
      <c r="A3" s="7">
        <v>260</v>
      </c>
      <c r="B3" s="7">
        <v>5</v>
      </c>
      <c r="C3" s="8">
        <f>A3/(1.0278-(0.0278*B3))</f>
        <v>292.5292529252925</v>
      </c>
      <c r="D3" s="7">
        <v>255</v>
      </c>
      <c r="E3" s="7">
        <v>2</v>
      </c>
      <c r="F3" s="8">
        <f>D3/(1.0278-(0.0278*E3))</f>
        <v>262.2917095247891</v>
      </c>
      <c r="G3" s="7">
        <v>280</v>
      </c>
      <c r="H3" s="7">
        <v>3</v>
      </c>
      <c r="I3" s="8">
        <f>G3/(1.0278-(0.0278*H3))</f>
        <v>296.48454044896232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x14ac:dyDescent="0.25">
      <c r="A4" s="2" t="s">
        <v>7</v>
      </c>
      <c r="B4" s="2">
        <v>1</v>
      </c>
      <c r="C4" s="2">
        <v>2</v>
      </c>
      <c r="D4" s="2">
        <v>3</v>
      </c>
      <c r="E4" s="2">
        <v>4</v>
      </c>
      <c r="F4" s="32" t="s">
        <v>8</v>
      </c>
      <c r="G4" s="31"/>
      <c r="H4" s="31"/>
      <c r="I4" s="3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6"/>
      <c r="AC4" s="6"/>
      <c r="AD4" s="6"/>
      <c r="AE4" s="6"/>
      <c r="AF4" s="6"/>
    </row>
    <row r="5" spans="1:32" ht="15.75" customHeight="1" x14ac:dyDescent="0.25">
      <c r="A5" s="2" t="s">
        <v>9</v>
      </c>
      <c r="B5" s="2">
        <f>SUM(F10:F24,N10:N24,V10:V24,AD10:AD24)</f>
        <v>319</v>
      </c>
      <c r="C5" s="2">
        <f>SUM(F30:F44,N30:N44,V30:V44,AD30:AD44)</f>
        <v>249</v>
      </c>
      <c r="D5" s="2">
        <f>SUM(F50:F64,N50:N64,V50:V64,AD50:AD64)</f>
        <v>315</v>
      </c>
      <c r="E5" s="2">
        <f>SUM(F70:F84,N70:N84,V70:V84,AD70:AD84)</f>
        <v>249</v>
      </c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  <c r="AA5" s="6"/>
      <c r="AB5" s="6"/>
      <c r="AC5" s="6"/>
      <c r="AD5" s="6"/>
      <c r="AE5" s="6"/>
      <c r="AF5" s="6"/>
    </row>
    <row r="6" spans="1:32" ht="15.75" customHeight="1" x14ac:dyDescent="0.25">
      <c r="A6" s="2" t="s">
        <v>10</v>
      </c>
      <c r="B6" s="9">
        <f>AVERAGE(G10:G24,O10:O24,W10:W24,AE10:AE24)</f>
        <v>0.65833333333333333</v>
      </c>
      <c r="C6" s="9">
        <f>AVERAGE(G30:G44,O30:O44,W30:W44,AE30:AE44)</f>
        <v>0.75298513071895423</v>
      </c>
      <c r="D6" s="9">
        <f>AVERAGE(G50:G64,O50:O64,W50:W64,AE50:AE64)</f>
        <v>0.68532892156862746</v>
      </c>
      <c r="E6" s="9">
        <f>AVERAGE(G70:G84,O70:O84,W70:W84,AE70:AE84)</f>
        <v>0.7843393790849672</v>
      </c>
      <c r="F6" s="31"/>
      <c r="G6" s="31"/>
      <c r="H6" s="31"/>
      <c r="I6" s="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6"/>
      <c r="AE6" s="6"/>
      <c r="AF6" s="6"/>
    </row>
    <row r="7" spans="1:32" ht="15.75" customHeight="1" x14ac:dyDescent="0.25">
      <c r="A7" s="33" t="s">
        <v>74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3" t="s">
        <v>14</v>
      </c>
      <c r="J8" s="31"/>
      <c r="K8" s="31"/>
      <c r="L8" s="31"/>
      <c r="M8" s="31"/>
      <c r="N8" s="31"/>
      <c r="O8" s="31"/>
      <c r="P8" s="31"/>
      <c r="Q8" s="33" t="s">
        <v>15</v>
      </c>
      <c r="R8" s="31"/>
      <c r="S8" s="31"/>
      <c r="T8" s="31"/>
      <c r="U8" s="31"/>
      <c r="V8" s="31"/>
      <c r="W8" s="31"/>
      <c r="X8" s="31"/>
      <c r="Y8" s="33" t="s">
        <v>16</v>
      </c>
      <c r="Z8" s="31"/>
      <c r="AA8" s="31"/>
      <c r="AB8" s="31"/>
      <c r="AC8" s="31"/>
      <c r="AD8" s="31"/>
      <c r="AE8" s="31"/>
      <c r="AF8" s="31"/>
    </row>
    <row r="9" spans="1:32" ht="15.75" customHeight="1" x14ac:dyDescent="0.25">
      <c r="A9" s="10" t="s">
        <v>17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10" t="s">
        <v>24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0" t="s">
        <v>24</v>
      </c>
      <c r="Y9" s="10" t="s">
        <v>17</v>
      </c>
      <c r="Z9" s="10" t="s">
        <v>18</v>
      </c>
      <c r="AA9" s="10" t="s">
        <v>19</v>
      </c>
      <c r="AB9" s="10" t="s">
        <v>20</v>
      </c>
      <c r="AC9" s="10" t="s">
        <v>21</v>
      </c>
      <c r="AD9" s="10" t="s">
        <v>22</v>
      </c>
      <c r="AE9" s="10" t="s">
        <v>23</v>
      </c>
      <c r="AF9" s="10" t="s">
        <v>24</v>
      </c>
    </row>
    <row r="10" spans="1:32" ht="15.75" customHeight="1" x14ac:dyDescent="0.25">
      <c r="A10" s="40" t="s">
        <v>25</v>
      </c>
      <c r="B10" s="11">
        <v>0.85</v>
      </c>
      <c r="C10" s="12">
        <f t="shared" ref="C10:C14" si="0">MROUND($C$3*B10,25)</f>
        <v>250</v>
      </c>
      <c r="D10" s="13">
        <v>5</v>
      </c>
      <c r="E10" s="13">
        <v>3</v>
      </c>
      <c r="F10" s="37">
        <f>(D10*E10)+(D11*E11)+(D12*E12)+(D13*E13)+(D14*E14)</f>
        <v>15</v>
      </c>
      <c r="G10" s="34">
        <f>AVERAGE(B10:B14)</f>
        <v>0.85</v>
      </c>
      <c r="H10" s="37"/>
      <c r="I10" s="37" t="s">
        <v>28</v>
      </c>
      <c r="J10" s="11">
        <v>0.65</v>
      </c>
      <c r="K10" s="12">
        <f t="shared" ref="K10:K14" si="1">MROUND($I$3*J10,2.5)</f>
        <v>192.5</v>
      </c>
      <c r="L10" s="13">
        <v>8</v>
      </c>
      <c r="M10" s="13">
        <v>4</v>
      </c>
      <c r="N10" s="37">
        <f>(L10*M10)+(L11*M11)+(L12*M12)+(L13*M13)+(L14*M14)</f>
        <v>32</v>
      </c>
      <c r="O10" s="34">
        <f>AVERAGE(J10:J14)</f>
        <v>0.65</v>
      </c>
      <c r="P10" s="37"/>
      <c r="Q10" s="37" t="s">
        <v>25</v>
      </c>
      <c r="R10" s="11">
        <v>0.85</v>
      </c>
      <c r="S10" s="12">
        <f t="shared" ref="S10:S14" si="2">MROUND($C$3*R10,2.5)</f>
        <v>247.5</v>
      </c>
      <c r="T10" s="13">
        <v>5</v>
      </c>
      <c r="U10" s="13">
        <v>3</v>
      </c>
      <c r="V10" s="37">
        <f>(T10*U10)+(T11*U11)+(T12*U12)+(T13*U13)+(T14*U14)</f>
        <v>15</v>
      </c>
      <c r="W10" s="34">
        <f>AVERAGE(R10:R14)</f>
        <v>0.85</v>
      </c>
      <c r="X10" s="37"/>
      <c r="Y10" s="37" t="s">
        <v>76</v>
      </c>
      <c r="Z10" s="11">
        <v>0.4</v>
      </c>
      <c r="AA10" s="12">
        <f t="shared" ref="AA10:AA14" si="3">MROUND($I$3*Z10,2.5)</f>
        <v>117.5</v>
      </c>
      <c r="AB10" s="13">
        <v>3</v>
      </c>
      <c r="AC10" s="13">
        <v>10</v>
      </c>
      <c r="AD10" s="37">
        <f>(AB10*AC10)+(AB11*AC11)+(AB12*AC12)+(AB13*AC13)+(AB14*AC14)</f>
        <v>30</v>
      </c>
      <c r="AE10" s="34">
        <f>AVERAGE(Z10:Z14)</f>
        <v>0.4</v>
      </c>
      <c r="AF10" s="37"/>
    </row>
    <row r="11" spans="1:32" ht="15.75" customHeight="1" x14ac:dyDescent="0.25">
      <c r="A11" s="41"/>
      <c r="B11" s="11"/>
      <c r="C11" s="12">
        <f t="shared" si="0"/>
        <v>0</v>
      </c>
      <c r="D11" s="13"/>
      <c r="E11" s="13"/>
      <c r="F11" s="35"/>
      <c r="G11" s="35"/>
      <c r="H11" s="35"/>
      <c r="I11" s="35"/>
      <c r="J11" s="11"/>
      <c r="K11" s="12">
        <f t="shared" si="1"/>
        <v>0</v>
      </c>
      <c r="L11" s="13"/>
      <c r="M11" s="13"/>
      <c r="N11" s="35"/>
      <c r="O11" s="35"/>
      <c r="P11" s="35"/>
      <c r="Q11" s="35"/>
      <c r="R11" s="11"/>
      <c r="S11" s="12">
        <f t="shared" si="2"/>
        <v>0</v>
      </c>
      <c r="T11" s="13"/>
      <c r="U11" s="13"/>
      <c r="V11" s="35"/>
      <c r="W11" s="35"/>
      <c r="X11" s="35"/>
      <c r="Y11" s="35"/>
      <c r="Z11" s="11"/>
      <c r="AA11" s="12">
        <f t="shared" si="3"/>
        <v>0</v>
      </c>
      <c r="AB11" s="13"/>
      <c r="AC11" s="13"/>
      <c r="AD11" s="35"/>
      <c r="AE11" s="35"/>
      <c r="AF11" s="35"/>
    </row>
    <row r="12" spans="1:32" ht="15.75" customHeight="1" x14ac:dyDescent="0.25">
      <c r="A12" s="41"/>
      <c r="B12" s="11"/>
      <c r="C12" s="12">
        <f t="shared" si="0"/>
        <v>0</v>
      </c>
      <c r="D12" s="13"/>
      <c r="E12" s="13"/>
      <c r="F12" s="35"/>
      <c r="G12" s="35"/>
      <c r="H12" s="35"/>
      <c r="I12" s="35"/>
      <c r="J12" s="11"/>
      <c r="K12" s="12">
        <f t="shared" si="1"/>
        <v>0</v>
      </c>
      <c r="L12" s="13"/>
      <c r="M12" s="13"/>
      <c r="N12" s="35"/>
      <c r="O12" s="35"/>
      <c r="P12" s="35"/>
      <c r="Q12" s="35"/>
      <c r="R12" s="11"/>
      <c r="S12" s="12">
        <f t="shared" si="2"/>
        <v>0</v>
      </c>
      <c r="T12" s="13"/>
      <c r="U12" s="13"/>
      <c r="V12" s="35"/>
      <c r="W12" s="35"/>
      <c r="X12" s="35"/>
      <c r="Y12" s="35"/>
      <c r="Z12" s="11"/>
      <c r="AA12" s="12">
        <f t="shared" si="3"/>
        <v>0</v>
      </c>
      <c r="AB12" s="13"/>
      <c r="AC12" s="13"/>
      <c r="AD12" s="35"/>
      <c r="AE12" s="35"/>
      <c r="AF12" s="35"/>
    </row>
    <row r="13" spans="1:32" ht="15.75" customHeight="1" x14ac:dyDescent="0.25">
      <c r="A13" s="41"/>
      <c r="B13" s="13"/>
      <c r="C13" s="12">
        <f t="shared" si="0"/>
        <v>0</v>
      </c>
      <c r="D13" s="13"/>
      <c r="E13" s="13"/>
      <c r="F13" s="35"/>
      <c r="G13" s="35"/>
      <c r="H13" s="35"/>
      <c r="I13" s="35"/>
      <c r="J13" s="13"/>
      <c r="K13" s="12">
        <f t="shared" si="1"/>
        <v>0</v>
      </c>
      <c r="L13" s="13"/>
      <c r="M13" s="13"/>
      <c r="N13" s="35"/>
      <c r="O13" s="35"/>
      <c r="P13" s="35"/>
      <c r="Q13" s="35"/>
      <c r="R13" s="13"/>
      <c r="S13" s="12">
        <f t="shared" si="2"/>
        <v>0</v>
      </c>
      <c r="T13" s="13"/>
      <c r="U13" s="13"/>
      <c r="V13" s="35"/>
      <c r="W13" s="35"/>
      <c r="X13" s="35"/>
      <c r="Y13" s="35"/>
      <c r="Z13" s="13"/>
      <c r="AA13" s="12">
        <f t="shared" si="3"/>
        <v>0</v>
      </c>
      <c r="AB13" s="13"/>
      <c r="AC13" s="13"/>
      <c r="AD13" s="35"/>
      <c r="AE13" s="35"/>
      <c r="AF13" s="35"/>
    </row>
    <row r="14" spans="1:32" ht="15.75" customHeight="1" x14ac:dyDescent="0.25">
      <c r="A14" s="42"/>
      <c r="B14" s="13"/>
      <c r="C14" s="12">
        <f t="shared" si="0"/>
        <v>0</v>
      </c>
      <c r="D14" s="13"/>
      <c r="E14" s="13"/>
      <c r="F14" s="36"/>
      <c r="G14" s="36"/>
      <c r="H14" s="36"/>
      <c r="I14" s="36"/>
      <c r="J14" s="13"/>
      <c r="K14" s="12">
        <f t="shared" si="1"/>
        <v>0</v>
      </c>
      <c r="L14" s="13"/>
      <c r="M14" s="13"/>
      <c r="N14" s="36"/>
      <c r="O14" s="36"/>
      <c r="P14" s="36"/>
      <c r="Q14" s="36"/>
      <c r="R14" s="13"/>
      <c r="S14" s="12">
        <f t="shared" si="2"/>
        <v>0</v>
      </c>
      <c r="T14" s="13"/>
      <c r="U14" s="13"/>
      <c r="V14" s="36"/>
      <c r="W14" s="36"/>
      <c r="X14" s="36"/>
      <c r="Y14" s="36"/>
      <c r="Z14" s="13"/>
      <c r="AA14" s="12">
        <f t="shared" si="3"/>
        <v>0</v>
      </c>
      <c r="AB14" s="13"/>
      <c r="AC14" s="13"/>
      <c r="AD14" s="36"/>
      <c r="AE14" s="36"/>
      <c r="AF14" s="36"/>
    </row>
    <row r="15" spans="1:32" ht="15.75" customHeight="1" x14ac:dyDescent="0.25">
      <c r="A15" s="43" t="s">
        <v>31</v>
      </c>
      <c r="B15" s="15">
        <v>0.7</v>
      </c>
      <c r="C15" s="16">
        <f t="shared" ref="C15:C19" si="4">MROUND($F$3*B15,2.5)</f>
        <v>182.5</v>
      </c>
      <c r="D15" s="17">
        <v>6</v>
      </c>
      <c r="E15" s="17">
        <v>6</v>
      </c>
      <c r="F15" s="38">
        <f>(D15*E15)+(D16*E16)+(D17*E17)+(D18*E18)+(D19*E19)</f>
        <v>36</v>
      </c>
      <c r="G15" s="39">
        <f>AVERAGE(B15:B19)</f>
        <v>0.7</v>
      </c>
      <c r="H15" s="38"/>
      <c r="I15" s="38" t="s">
        <v>31</v>
      </c>
      <c r="J15" s="15">
        <v>0.75</v>
      </c>
      <c r="K15" s="16">
        <f t="shared" ref="K15:K19" si="5">MROUND($F$3*J15,2.5)</f>
        <v>197.5</v>
      </c>
      <c r="L15" s="17">
        <v>7</v>
      </c>
      <c r="M15" s="17">
        <v>5</v>
      </c>
      <c r="N15" s="38">
        <f>(L15*M15)+(L16*M16)+(L17*M17)+(L18*M18)+(L19*M19)</f>
        <v>35</v>
      </c>
      <c r="O15" s="39">
        <f>AVERAGE(J15:J19)</f>
        <v>0.75</v>
      </c>
      <c r="P15" s="38"/>
      <c r="Q15" s="38" t="s">
        <v>31</v>
      </c>
      <c r="R15" s="15">
        <v>0.8</v>
      </c>
      <c r="S15" s="16">
        <f t="shared" ref="S15:S19" si="6">MROUND($F$3*R15,2.5)</f>
        <v>210</v>
      </c>
      <c r="T15" s="17">
        <v>8</v>
      </c>
      <c r="U15" s="17">
        <v>4</v>
      </c>
      <c r="V15" s="38">
        <f>(T15*U15)+(T16*U16)+(T17*U17)+(T18*U18)+(T19*U19)</f>
        <v>32</v>
      </c>
      <c r="W15" s="39">
        <f>AVERAGE(R15:R19)</f>
        <v>0.8</v>
      </c>
      <c r="X15" s="38"/>
      <c r="Y15" s="38" t="s">
        <v>31</v>
      </c>
      <c r="Z15" s="15">
        <v>0.85</v>
      </c>
      <c r="AA15" s="16">
        <f t="shared" ref="AA15:AA19" si="7">MROUND($F$3*Z15,2.5)</f>
        <v>222.5</v>
      </c>
      <c r="AB15" s="17">
        <v>10</v>
      </c>
      <c r="AC15" s="17">
        <v>3</v>
      </c>
      <c r="AD15" s="38">
        <f>(AB15*AC15)+(AB16*AC16)+(AB17*AC17)+(AB18*AC18)+(AB19*AC19)</f>
        <v>30</v>
      </c>
      <c r="AE15" s="39">
        <f>AVERAGE(Z15:Z19)</f>
        <v>0.85</v>
      </c>
      <c r="AF15" s="38"/>
    </row>
    <row r="16" spans="1:32" ht="15.75" customHeight="1" x14ac:dyDescent="0.25">
      <c r="A16" s="41"/>
      <c r="B16" s="15"/>
      <c r="C16" s="16">
        <f t="shared" si="4"/>
        <v>0</v>
      </c>
      <c r="D16" s="17"/>
      <c r="E16" s="17"/>
      <c r="F16" s="35"/>
      <c r="G16" s="35"/>
      <c r="H16" s="35"/>
      <c r="I16" s="35"/>
      <c r="J16" s="15"/>
      <c r="K16" s="16">
        <f t="shared" si="5"/>
        <v>0</v>
      </c>
      <c r="L16" s="17"/>
      <c r="M16" s="17"/>
      <c r="N16" s="35"/>
      <c r="O16" s="35"/>
      <c r="P16" s="35"/>
      <c r="Q16" s="35"/>
      <c r="R16" s="15"/>
      <c r="S16" s="16">
        <f t="shared" si="6"/>
        <v>0</v>
      </c>
      <c r="T16" s="17"/>
      <c r="U16" s="17"/>
      <c r="V16" s="35"/>
      <c r="W16" s="35"/>
      <c r="X16" s="35"/>
      <c r="Y16" s="35"/>
      <c r="Z16" s="15"/>
      <c r="AA16" s="16">
        <f t="shared" si="7"/>
        <v>0</v>
      </c>
      <c r="AB16" s="17"/>
      <c r="AC16" s="17"/>
      <c r="AD16" s="35"/>
      <c r="AE16" s="35"/>
      <c r="AF16" s="35"/>
    </row>
    <row r="17" spans="1:32" ht="15.75" customHeight="1" x14ac:dyDescent="0.25">
      <c r="A17" s="41"/>
      <c r="B17" s="15"/>
      <c r="C17" s="16">
        <f t="shared" si="4"/>
        <v>0</v>
      </c>
      <c r="D17" s="17"/>
      <c r="E17" s="17"/>
      <c r="F17" s="35"/>
      <c r="G17" s="35"/>
      <c r="H17" s="35"/>
      <c r="I17" s="35"/>
      <c r="J17" s="15"/>
      <c r="K17" s="16">
        <f t="shared" si="5"/>
        <v>0</v>
      </c>
      <c r="L17" s="17"/>
      <c r="M17" s="17"/>
      <c r="N17" s="35"/>
      <c r="O17" s="35"/>
      <c r="P17" s="35"/>
      <c r="Q17" s="35"/>
      <c r="R17" s="15"/>
      <c r="S17" s="16">
        <f t="shared" si="6"/>
        <v>0</v>
      </c>
      <c r="T17" s="17"/>
      <c r="U17" s="17"/>
      <c r="V17" s="35"/>
      <c r="W17" s="35"/>
      <c r="X17" s="35"/>
      <c r="Y17" s="35"/>
      <c r="Z17" s="15"/>
      <c r="AA17" s="16">
        <f t="shared" si="7"/>
        <v>0</v>
      </c>
      <c r="AB17" s="17"/>
      <c r="AC17" s="17"/>
      <c r="AD17" s="35"/>
      <c r="AE17" s="35"/>
      <c r="AF17" s="35"/>
    </row>
    <row r="18" spans="1:32" ht="15.75" customHeight="1" x14ac:dyDescent="0.25">
      <c r="A18" s="41"/>
      <c r="B18" s="17"/>
      <c r="C18" s="16">
        <f t="shared" si="4"/>
        <v>0</v>
      </c>
      <c r="D18" s="17"/>
      <c r="E18" s="17"/>
      <c r="F18" s="35"/>
      <c r="G18" s="35"/>
      <c r="H18" s="35"/>
      <c r="I18" s="35"/>
      <c r="J18" s="17"/>
      <c r="K18" s="16">
        <f t="shared" si="5"/>
        <v>0</v>
      </c>
      <c r="L18" s="17"/>
      <c r="M18" s="17"/>
      <c r="N18" s="35"/>
      <c r="O18" s="35"/>
      <c r="P18" s="35"/>
      <c r="Q18" s="35"/>
      <c r="R18" s="17"/>
      <c r="S18" s="16">
        <f t="shared" si="6"/>
        <v>0</v>
      </c>
      <c r="T18" s="17"/>
      <c r="U18" s="17"/>
      <c r="V18" s="35"/>
      <c r="W18" s="35"/>
      <c r="X18" s="35"/>
      <c r="Y18" s="35"/>
      <c r="Z18" s="17"/>
      <c r="AA18" s="16">
        <f t="shared" si="7"/>
        <v>0</v>
      </c>
      <c r="AB18" s="17"/>
      <c r="AC18" s="17"/>
      <c r="AD18" s="35"/>
      <c r="AE18" s="35"/>
      <c r="AF18" s="35"/>
    </row>
    <row r="19" spans="1:32" ht="15.75" customHeight="1" x14ac:dyDescent="0.25">
      <c r="A19" s="42"/>
      <c r="B19" s="17"/>
      <c r="C19" s="16">
        <f t="shared" si="4"/>
        <v>0</v>
      </c>
      <c r="D19" s="17"/>
      <c r="E19" s="17"/>
      <c r="F19" s="36"/>
      <c r="G19" s="36"/>
      <c r="H19" s="36"/>
      <c r="I19" s="36"/>
      <c r="J19" s="17"/>
      <c r="K19" s="16">
        <f t="shared" si="5"/>
        <v>0</v>
      </c>
      <c r="L19" s="17"/>
      <c r="M19" s="17"/>
      <c r="N19" s="36"/>
      <c r="O19" s="36"/>
      <c r="P19" s="36"/>
      <c r="Q19" s="36"/>
      <c r="R19" s="17"/>
      <c r="S19" s="16">
        <f t="shared" si="6"/>
        <v>0</v>
      </c>
      <c r="T19" s="17"/>
      <c r="U19" s="17"/>
      <c r="V19" s="36"/>
      <c r="W19" s="36"/>
      <c r="X19" s="36"/>
      <c r="Y19" s="36"/>
      <c r="Z19" s="17"/>
      <c r="AA19" s="16">
        <f t="shared" si="7"/>
        <v>0</v>
      </c>
      <c r="AB19" s="17"/>
      <c r="AC19" s="17"/>
      <c r="AD19" s="36"/>
      <c r="AE19" s="36"/>
      <c r="AF19" s="36"/>
    </row>
    <row r="20" spans="1:32" ht="15.75" customHeight="1" x14ac:dyDescent="0.25">
      <c r="A20" s="40" t="s">
        <v>38</v>
      </c>
      <c r="B20" s="11">
        <v>0.6</v>
      </c>
      <c r="C20" s="12">
        <f t="shared" ref="C20:C24" si="8">MROUND($C$3*B20,2.5)</f>
        <v>175</v>
      </c>
      <c r="D20" s="13">
        <v>4</v>
      </c>
      <c r="E20" s="13">
        <v>4</v>
      </c>
      <c r="F20" s="37">
        <f>(D20*E20)+(D21*E21)+(D22*E22)+(D23*E23)+(D24*E24)</f>
        <v>16</v>
      </c>
      <c r="G20" s="34">
        <f>AVERAGE(B20:B24)</f>
        <v>0.6</v>
      </c>
      <c r="H20" s="37"/>
      <c r="I20" s="37" t="s">
        <v>87</v>
      </c>
      <c r="J20" s="11">
        <v>0.4</v>
      </c>
      <c r="K20" s="12">
        <f t="shared" ref="K20:K24" si="9">MROUND($I$3*J20,2.5)</f>
        <v>117.5</v>
      </c>
      <c r="L20" s="13">
        <v>3</v>
      </c>
      <c r="M20" s="13">
        <v>10</v>
      </c>
      <c r="N20" s="37">
        <f>(L20*M20)+(L21*M21)+(L22*M22)+(L23*M23)+(L24*M24)</f>
        <v>30</v>
      </c>
      <c r="O20" s="34">
        <f>AVERAGE(J20:J24)</f>
        <v>0.4</v>
      </c>
      <c r="P20" s="37"/>
      <c r="Q20" s="37" t="s">
        <v>30</v>
      </c>
      <c r="R20" s="11">
        <v>0.4</v>
      </c>
      <c r="S20" s="12">
        <f t="shared" ref="S20:S24" si="10">MROUND($C$3*R20,2.5)</f>
        <v>117.5</v>
      </c>
      <c r="T20" s="13">
        <v>4</v>
      </c>
      <c r="U20" s="13">
        <v>4</v>
      </c>
      <c r="V20" s="37">
        <f>(T20*U20)+(T21*U21)+(T22*U22)+(T23*U23)+(T24*U24)</f>
        <v>16</v>
      </c>
      <c r="W20" s="34">
        <f>AVERAGE(R20:R24)</f>
        <v>0.4</v>
      </c>
      <c r="X20" s="37"/>
      <c r="Y20" s="37" t="s">
        <v>28</v>
      </c>
      <c r="Z20" s="11">
        <v>0.65</v>
      </c>
      <c r="AA20" s="12">
        <f t="shared" ref="AA20:AA24" si="11">MROUND($I$3*Z20,2.5)</f>
        <v>192.5</v>
      </c>
      <c r="AB20" s="13">
        <v>8</v>
      </c>
      <c r="AC20" s="13">
        <v>4</v>
      </c>
      <c r="AD20" s="37">
        <f>(AB20*AC20)+(AB21*AC21)+(AB22*AC22)+(AB23*AC23)+(AB24*AC24)</f>
        <v>32</v>
      </c>
      <c r="AE20" s="34">
        <f>AVERAGE(Z20:Z24)</f>
        <v>0.65</v>
      </c>
      <c r="AF20" s="37"/>
    </row>
    <row r="21" spans="1:32" ht="15.75" customHeight="1" x14ac:dyDescent="0.25">
      <c r="A21" s="41"/>
      <c r="B21" s="13"/>
      <c r="C21" s="12">
        <f t="shared" si="8"/>
        <v>0</v>
      </c>
      <c r="D21" s="13"/>
      <c r="E21" s="13"/>
      <c r="F21" s="35"/>
      <c r="G21" s="35"/>
      <c r="H21" s="35"/>
      <c r="I21" s="35"/>
      <c r="J21" s="13"/>
      <c r="K21" s="12">
        <f t="shared" si="9"/>
        <v>0</v>
      </c>
      <c r="L21" s="13"/>
      <c r="M21" s="13"/>
      <c r="N21" s="35"/>
      <c r="O21" s="35"/>
      <c r="P21" s="35"/>
      <c r="Q21" s="35"/>
      <c r="R21" s="13"/>
      <c r="S21" s="12">
        <f t="shared" si="10"/>
        <v>0</v>
      </c>
      <c r="T21" s="13"/>
      <c r="U21" s="13"/>
      <c r="V21" s="35"/>
      <c r="W21" s="35"/>
      <c r="X21" s="35"/>
      <c r="Y21" s="35"/>
      <c r="Z21" s="11"/>
      <c r="AA21" s="12">
        <f t="shared" si="11"/>
        <v>0</v>
      </c>
      <c r="AB21" s="13"/>
      <c r="AC21" s="13"/>
      <c r="AD21" s="35"/>
      <c r="AE21" s="35"/>
      <c r="AF21" s="35"/>
    </row>
    <row r="22" spans="1:32" ht="15.75" customHeight="1" x14ac:dyDescent="0.25">
      <c r="A22" s="41"/>
      <c r="B22" s="13"/>
      <c r="C22" s="12">
        <f t="shared" si="8"/>
        <v>0</v>
      </c>
      <c r="D22" s="13"/>
      <c r="E22" s="13"/>
      <c r="F22" s="35"/>
      <c r="G22" s="35"/>
      <c r="H22" s="35"/>
      <c r="I22" s="35"/>
      <c r="J22" s="13"/>
      <c r="K22" s="12">
        <f t="shared" si="9"/>
        <v>0</v>
      </c>
      <c r="L22" s="13"/>
      <c r="M22" s="13"/>
      <c r="N22" s="35"/>
      <c r="O22" s="35"/>
      <c r="P22" s="35"/>
      <c r="Q22" s="35"/>
      <c r="R22" s="13"/>
      <c r="S22" s="12">
        <f t="shared" si="10"/>
        <v>0</v>
      </c>
      <c r="T22" s="13"/>
      <c r="U22" s="13"/>
      <c r="V22" s="35"/>
      <c r="W22" s="35"/>
      <c r="X22" s="35"/>
      <c r="Y22" s="35"/>
      <c r="Z22" s="11"/>
      <c r="AA22" s="12">
        <f t="shared" si="11"/>
        <v>0</v>
      </c>
      <c r="AB22" s="13"/>
      <c r="AC22" s="13"/>
      <c r="AD22" s="35"/>
      <c r="AE22" s="35"/>
      <c r="AF22" s="35"/>
    </row>
    <row r="23" spans="1:32" x14ac:dyDescent="0.25">
      <c r="A23" s="41"/>
      <c r="B23" s="13"/>
      <c r="C23" s="12">
        <f t="shared" si="8"/>
        <v>0</v>
      </c>
      <c r="D23" s="13"/>
      <c r="E23" s="13"/>
      <c r="F23" s="35"/>
      <c r="G23" s="35"/>
      <c r="H23" s="35"/>
      <c r="I23" s="35"/>
      <c r="J23" s="13"/>
      <c r="K23" s="12">
        <f t="shared" si="9"/>
        <v>0</v>
      </c>
      <c r="L23" s="13"/>
      <c r="M23" s="13"/>
      <c r="N23" s="35"/>
      <c r="O23" s="35"/>
      <c r="P23" s="35"/>
      <c r="Q23" s="35"/>
      <c r="R23" s="13"/>
      <c r="S23" s="12">
        <f t="shared" si="10"/>
        <v>0</v>
      </c>
      <c r="T23" s="13"/>
      <c r="U23" s="13"/>
      <c r="V23" s="35"/>
      <c r="W23" s="35"/>
      <c r="X23" s="35"/>
      <c r="Y23" s="35"/>
      <c r="Z23" s="13"/>
      <c r="AA23" s="12">
        <f t="shared" si="11"/>
        <v>0</v>
      </c>
      <c r="AB23" s="13"/>
      <c r="AC23" s="13"/>
      <c r="AD23" s="35"/>
      <c r="AE23" s="35"/>
      <c r="AF23" s="35"/>
    </row>
    <row r="24" spans="1:32" x14ac:dyDescent="0.25">
      <c r="A24" s="42"/>
      <c r="B24" s="13"/>
      <c r="C24" s="12">
        <f t="shared" si="8"/>
        <v>0</v>
      </c>
      <c r="D24" s="13"/>
      <c r="E24" s="13"/>
      <c r="F24" s="36"/>
      <c r="G24" s="36"/>
      <c r="H24" s="36"/>
      <c r="I24" s="36"/>
      <c r="J24" s="13"/>
      <c r="K24" s="12">
        <f t="shared" si="9"/>
        <v>0</v>
      </c>
      <c r="L24" s="13"/>
      <c r="M24" s="13"/>
      <c r="N24" s="36"/>
      <c r="O24" s="36"/>
      <c r="P24" s="36"/>
      <c r="Q24" s="36"/>
      <c r="R24" s="13"/>
      <c r="S24" s="12">
        <f t="shared" si="10"/>
        <v>0</v>
      </c>
      <c r="T24" s="13"/>
      <c r="U24" s="13"/>
      <c r="V24" s="36"/>
      <c r="W24" s="36"/>
      <c r="X24" s="36"/>
      <c r="Y24" s="36"/>
      <c r="Z24" s="13"/>
      <c r="AA24" s="12">
        <f t="shared" si="11"/>
        <v>0</v>
      </c>
      <c r="AB24" s="13"/>
      <c r="AC24" s="13"/>
      <c r="AD24" s="36"/>
      <c r="AE24" s="36"/>
      <c r="AF24" s="36"/>
    </row>
    <row r="25" spans="1:32" ht="94.5" x14ac:dyDescent="0.25">
      <c r="A25" s="24" t="s">
        <v>77</v>
      </c>
      <c r="B25" s="17" t="s">
        <v>54</v>
      </c>
      <c r="C25" s="17"/>
      <c r="D25" s="17">
        <v>3</v>
      </c>
      <c r="E25" s="17">
        <v>12</v>
      </c>
      <c r="F25" s="17"/>
      <c r="G25" s="17"/>
      <c r="H25" s="17"/>
      <c r="I25" s="17" t="s">
        <v>88</v>
      </c>
      <c r="J25" s="17" t="s">
        <v>54</v>
      </c>
      <c r="K25" s="17"/>
      <c r="L25" s="17">
        <v>3</v>
      </c>
      <c r="M25" s="17" t="s">
        <v>89</v>
      </c>
      <c r="N25" s="17"/>
      <c r="O25" s="17"/>
      <c r="P25" s="17"/>
      <c r="Q25" s="17" t="s">
        <v>90</v>
      </c>
      <c r="R25" s="17" t="s">
        <v>54</v>
      </c>
      <c r="S25" s="17"/>
      <c r="T25" s="17">
        <v>3</v>
      </c>
      <c r="U25" s="17">
        <v>12</v>
      </c>
      <c r="V25" s="17"/>
      <c r="W25" s="17"/>
      <c r="X25" s="17"/>
      <c r="Y25" s="17" t="s">
        <v>88</v>
      </c>
      <c r="Z25" s="17" t="s">
        <v>54</v>
      </c>
      <c r="AA25" s="17"/>
      <c r="AB25" s="17">
        <v>3</v>
      </c>
      <c r="AC25" s="17" t="s">
        <v>89</v>
      </c>
      <c r="AD25" s="17"/>
      <c r="AE25" s="17"/>
      <c r="AF25" s="17"/>
    </row>
    <row r="26" spans="1:32" ht="63" x14ac:dyDescent="0.25">
      <c r="A26" s="25" t="s">
        <v>91</v>
      </c>
      <c r="B26" s="13" t="s">
        <v>54</v>
      </c>
      <c r="C26" s="13"/>
      <c r="D26" s="13">
        <v>3</v>
      </c>
      <c r="E26" s="13" t="s">
        <v>79</v>
      </c>
      <c r="F26" s="13"/>
      <c r="G26" s="13"/>
      <c r="H26" s="13"/>
      <c r="I26" s="13" t="s">
        <v>57</v>
      </c>
      <c r="J26" s="26" t="s">
        <v>54</v>
      </c>
      <c r="K26" s="13"/>
      <c r="L26" s="13">
        <v>3</v>
      </c>
      <c r="M26" s="13">
        <v>12</v>
      </c>
      <c r="N26" s="13"/>
      <c r="O26" s="13"/>
      <c r="P26" s="13"/>
      <c r="Q26" s="13" t="s">
        <v>91</v>
      </c>
      <c r="R26" s="13" t="s">
        <v>54</v>
      </c>
      <c r="S26" s="13"/>
      <c r="T26" s="13">
        <v>3</v>
      </c>
      <c r="U26" s="13" t="s">
        <v>79</v>
      </c>
      <c r="V26" s="13"/>
      <c r="W26" s="13"/>
      <c r="X26" s="13"/>
      <c r="Y26" s="13" t="s">
        <v>57</v>
      </c>
      <c r="Z26" s="26" t="s">
        <v>54</v>
      </c>
      <c r="AA26" s="13"/>
      <c r="AB26" s="13">
        <v>3</v>
      </c>
      <c r="AC26" s="13">
        <v>12</v>
      </c>
      <c r="AD26" s="13"/>
      <c r="AE26" s="13"/>
      <c r="AF26" s="13"/>
    </row>
    <row r="27" spans="1:32" ht="13.5" x14ac:dyDescent="0.25">
      <c r="A27" s="33" t="s">
        <v>83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3.5" x14ac:dyDescent="0.25">
      <c r="A28" s="33" t="s">
        <v>13</v>
      </c>
      <c r="B28" s="31"/>
      <c r="C28" s="31"/>
      <c r="D28" s="31"/>
      <c r="E28" s="31"/>
      <c r="F28" s="31"/>
      <c r="G28" s="31"/>
      <c r="H28" s="31"/>
      <c r="I28" s="33" t="s">
        <v>14</v>
      </c>
      <c r="J28" s="31"/>
      <c r="K28" s="31"/>
      <c r="L28" s="31"/>
      <c r="M28" s="31"/>
      <c r="N28" s="31"/>
      <c r="O28" s="31"/>
      <c r="P28" s="31"/>
      <c r="Q28" s="33" t="s">
        <v>15</v>
      </c>
      <c r="R28" s="31"/>
      <c r="S28" s="31"/>
      <c r="T28" s="31"/>
      <c r="U28" s="31"/>
      <c r="V28" s="31"/>
      <c r="W28" s="31"/>
      <c r="X28" s="31"/>
      <c r="Y28" s="33" t="s">
        <v>16</v>
      </c>
      <c r="Z28" s="31"/>
      <c r="AA28" s="31"/>
      <c r="AB28" s="31"/>
      <c r="AC28" s="31"/>
      <c r="AD28" s="31"/>
      <c r="AE28" s="31"/>
      <c r="AF28" s="31"/>
    </row>
    <row r="29" spans="1:32" ht="31.5" x14ac:dyDescent="0.25">
      <c r="A29" s="10" t="s">
        <v>17</v>
      </c>
      <c r="B29" s="10" t="s">
        <v>18</v>
      </c>
      <c r="C29" s="10" t="s">
        <v>19</v>
      </c>
      <c r="D29" s="10" t="s">
        <v>20</v>
      </c>
      <c r="E29" s="10" t="s">
        <v>21</v>
      </c>
      <c r="F29" s="10" t="s">
        <v>22</v>
      </c>
      <c r="G29" s="10" t="s">
        <v>23</v>
      </c>
      <c r="H29" s="10" t="s">
        <v>24</v>
      </c>
      <c r="I29" s="10" t="s">
        <v>17</v>
      </c>
      <c r="J29" s="10" t="s">
        <v>18</v>
      </c>
      <c r="K29" s="10" t="s">
        <v>19</v>
      </c>
      <c r="L29" s="10" t="s">
        <v>20</v>
      </c>
      <c r="M29" s="10" t="s">
        <v>21</v>
      </c>
      <c r="N29" s="10" t="s">
        <v>22</v>
      </c>
      <c r="O29" s="10" t="s">
        <v>23</v>
      </c>
      <c r="P29" s="10" t="s">
        <v>24</v>
      </c>
      <c r="Q29" s="10" t="s">
        <v>17</v>
      </c>
      <c r="R29" s="10" t="s">
        <v>18</v>
      </c>
      <c r="S29" s="10" t="s">
        <v>19</v>
      </c>
      <c r="T29" s="10" t="s">
        <v>20</v>
      </c>
      <c r="U29" s="10" t="s">
        <v>21</v>
      </c>
      <c r="V29" s="10" t="s">
        <v>22</v>
      </c>
      <c r="W29" s="10" t="s">
        <v>23</v>
      </c>
      <c r="X29" s="10" t="s">
        <v>24</v>
      </c>
      <c r="Y29" s="10" t="s">
        <v>17</v>
      </c>
      <c r="Z29" s="10" t="s">
        <v>18</v>
      </c>
      <c r="AA29" s="10" t="s">
        <v>19</v>
      </c>
      <c r="AB29" s="10" t="s">
        <v>20</v>
      </c>
      <c r="AC29" s="10" t="s">
        <v>21</v>
      </c>
      <c r="AD29" s="10" t="s">
        <v>22</v>
      </c>
      <c r="AE29" s="10" t="s">
        <v>23</v>
      </c>
      <c r="AF29" s="10" t="s">
        <v>24</v>
      </c>
    </row>
    <row r="30" spans="1:32" x14ac:dyDescent="0.25">
      <c r="A30" s="40" t="s">
        <v>25</v>
      </c>
      <c r="B30" s="11">
        <v>0.85</v>
      </c>
      <c r="C30" s="12">
        <f t="shared" ref="C30:C34" si="12">MROUND($C$3*B30,25)</f>
        <v>250</v>
      </c>
      <c r="D30" s="13">
        <v>5</v>
      </c>
      <c r="E30" s="13">
        <v>4</v>
      </c>
      <c r="F30" s="37">
        <f>(D30*E30)+(D31*E31)+(D32*E32)+(D33*E33)+(D34*E34)</f>
        <v>20</v>
      </c>
      <c r="G30" s="34">
        <f>AVERAGE(B30:B34)</f>
        <v>0.85</v>
      </c>
      <c r="H30" s="37"/>
      <c r="I30" s="37" t="s">
        <v>28</v>
      </c>
      <c r="J30" s="11">
        <v>0.8</v>
      </c>
      <c r="K30" s="12">
        <f t="shared" ref="K30:K34" si="13">MROUND($I$3*J30,2.5)</f>
        <v>237.5</v>
      </c>
      <c r="L30" s="13">
        <v>6</v>
      </c>
      <c r="M30" s="13">
        <v>3</v>
      </c>
      <c r="N30" s="37">
        <f>(L30*M30)+(L31*M31)+(L32*M32)+(L33*M33)+(L34*M34)</f>
        <v>18</v>
      </c>
      <c r="O30" s="34">
        <f>AVERAGE(J30:J34)</f>
        <v>0.8</v>
      </c>
      <c r="P30" s="37"/>
      <c r="Q30" s="37" t="s">
        <v>25</v>
      </c>
      <c r="R30" s="11">
        <v>0.85</v>
      </c>
      <c r="S30" s="12">
        <f t="shared" ref="S30:S34" si="14">MROUND($C$3*R30,2.5)</f>
        <v>247.5</v>
      </c>
      <c r="T30" s="13">
        <v>5</v>
      </c>
      <c r="U30" s="13">
        <v>4</v>
      </c>
      <c r="V30" s="37">
        <f>(T30*U30)+(T31*U31)+(T32*U32)+(T33*U33)+(T34*U34)</f>
        <v>20</v>
      </c>
      <c r="W30" s="34">
        <f>AVERAGE(R30:R34)</f>
        <v>0.85</v>
      </c>
      <c r="X30" s="37"/>
      <c r="Y30" s="37" t="s">
        <v>28</v>
      </c>
      <c r="Z30" s="11">
        <v>0.8</v>
      </c>
      <c r="AA30" s="12">
        <f t="shared" ref="AA30:AA34" si="15">MROUND($I$3*Z30,2.5)</f>
        <v>237.5</v>
      </c>
      <c r="AB30" s="13">
        <v>6</v>
      </c>
      <c r="AC30" s="13">
        <v>3</v>
      </c>
      <c r="AD30" s="37">
        <f>(AB30*AC30)+(AB31*AC31)+(AB32*AC32)+(AB33*AC33)+(AB34*AC34)</f>
        <v>18</v>
      </c>
      <c r="AE30" s="34">
        <f>AVERAGE(Z30:Z34)</f>
        <v>0.8</v>
      </c>
      <c r="AF30" s="37"/>
    </row>
    <row r="31" spans="1:32" x14ac:dyDescent="0.25">
      <c r="A31" s="41"/>
      <c r="B31" s="11"/>
      <c r="C31" s="12">
        <f t="shared" si="12"/>
        <v>0</v>
      </c>
      <c r="D31" s="13"/>
      <c r="E31" s="13"/>
      <c r="F31" s="35"/>
      <c r="G31" s="35"/>
      <c r="H31" s="35"/>
      <c r="I31" s="35"/>
      <c r="J31" s="11"/>
      <c r="K31" s="12">
        <f t="shared" si="13"/>
        <v>0</v>
      </c>
      <c r="L31" s="13"/>
      <c r="M31" s="13"/>
      <c r="N31" s="35"/>
      <c r="O31" s="35"/>
      <c r="P31" s="35"/>
      <c r="Q31" s="35"/>
      <c r="R31" s="11"/>
      <c r="S31" s="12">
        <f t="shared" si="14"/>
        <v>0</v>
      </c>
      <c r="T31" s="13"/>
      <c r="U31" s="13"/>
      <c r="V31" s="35"/>
      <c r="W31" s="35"/>
      <c r="X31" s="35"/>
      <c r="Y31" s="35"/>
      <c r="Z31" s="11"/>
      <c r="AA31" s="12">
        <f t="shared" si="15"/>
        <v>0</v>
      </c>
      <c r="AB31" s="13"/>
      <c r="AC31" s="13"/>
      <c r="AD31" s="35"/>
      <c r="AE31" s="35"/>
      <c r="AF31" s="35"/>
    </row>
    <row r="32" spans="1:32" x14ac:dyDescent="0.25">
      <c r="A32" s="41"/>
      <c r="B32" s="11"/>
      <c r="C32" s="12">
        <f t="shared" si="12"/>
        <v>0</v>
      </c>
      <c r="D32" s="13"/>
      <c r="E32" s="13"/>
      <c r="F32" s="35"/>
      <c r="G32" s="35"/>
      <c r="H32" s="35"/>
      <c r="I32" s="35"/>
      <c r="J32" s="11"/>
      <c r="K32" s="12">
        <f t="shared" si="13"/>
        <v>0</v>
      </c>
      <c r="L32" s="13"/>
      <c r="M32" s="13"/>
      <c r="N32" s="35"/>
      <c r="O32" s="35"/>
      <c r="P32" s="35"/>
      <c r="Q32" s="35"/>
      <c r="R32" s="11"/>
      <c r="S32" s="12">
        <f t="shared" si="14"/>
        <v>0</v>
      </c>
      <c r="T32" s="13"/>
      <c r="U32" s="13"/>
      <c r="V32" s="35"/>
      <c r="W32" s="35"/>
      <c r="X32" s="35"/>
      <c r="Y32" s="35"/>
      <c r="Z32" s="11"/>
      <c r="AA32" s="12">
        <f t="shared" si="15"/>
        <v>0</v>
      </c>
      <c r="AB32" s="13"/>
      <c r="AC32" s="13"/>
      <c r="AD32" s="35"/>
      <c r="AE32" s="35"/>
      <c r="AF32" s="35"/>
    </row>
    <row r="33" spans="1:32" x14ac:dyDescent="0.25">
      <c r="A33" s="41"/>
      <c r="B33" s="13"/>
      <c r="C33" s="12">
        <f t="shared" si="12"/>
        <v>0</v>
      </c>
      <c r="D33" s="13"/>
      <c r="E33" s="13"/>
      <c r="F33" s="35"/>
      <c r="G33" s="35"/>
      <c r="H33" s="35"/>
      <c r="I33" s="35"/>
      <c r="J33" s="13"/>
      <c r="K33" s="12">
        <f t="shared" si="13"/>
        <v>0</v>
      </c>
      <c r="L33" s="13"/>
      <c r="M33" s="13"/>
      <c r="N33" s="35"/>
      <c r="O33" s="35"/>
      <c r="P33" s="35"/>
      <c r="Q33" s="35"/>
      <c r="R33" s="13"/>
      <c r="S33" s="12">
        <f t="shared" si="14"/>
        <v>0</v>
      </c>
      <c r="T33" s="13"/>
      <c r="U33" s="13"/>
      <c r="V33" s="35"/>
      <c r="W33" s="35"/>
      <c r="X33" s="35"/>
      <c r="Y33" s="35"/>
      <c r="Z33" s="13"/>
      <c r="AA33" s="12">
        <f t="shared" si="15"/>
        <v>0</v>
      </c>
      <c r="AB33" s="13"/>
      <c r="AC33" s="13"/>
      <c r="AD33" s="35"/>
      <c r="AE33" s="35"/>
      <c r="AF33" s="35"/>
    </row>
    <row r="34" spans="1:32" x14ac:dyDescent="0.25">
      <c r="A34" s="42"/>
      <c r="B34" s="13"/>
      <c r="C34" s="12">
        <f t="shared" si="12"/>
        <v>0</v>
      </c>
      <c r="D34" s="13"/>
      <c r="E34" s="13"/>
      <c r="F34" s="36"/>
      <c r="G34" s="36"/>
      <c r="H34" s="36"/>
      <c r="I34" s="36"/>
      <c r="J34" s="13"/>
      <c r="K34" s="12">
        <f t="shared" si="13"/>
        <v>0</v>
      </c>
      <c r="L34" s="13"/>
      <c r="M34" s="13"/>
      <c r="N34" s="36"/>
      <c r="O34" s="36"/>
      <c r="P34" s="36"/>
      <c r="Q34" s="36"/>
      <c r="R34" s="13"/>
      <c r="S34" s="12">
        <f t="shared" si="14"/>
        <v>0</v>
      </c>
      <c r="T34" s="13"/>
      <c r="U34" s="13"/>
      <c r="V34" s="36"/>
      <c r="W34" s="36"/>
      <c r="X34" s="36"/>
      <c r="Y34" s="36"/>
      <c r="Z34" s="13"/>
      <c r="AA34" s="12">
        <f t="shared" si="15"/>
        <v>0</v>
      </c>
      <c r="AB34" s="13"/>
      <c r="AC34" s="13"/>
      <c r="AD34" s="36"/>
      <c r="AE34" s="36"/>
      <c r="AF34" s="36"/>
    </row>
    <row r="35" spans="1:32" x14ac:dyDescent="0.25">
      <c r="A35" s="43" t="s">
        <v>31</v>
      </c>
      <c r="B35" s="17" t="s">
        <v>92</v>
      </c>
      <c r="C35" s="16">
        <f>C15+2.5</f>
        <v>185</v>
      </c>
      <c r="D35" s="17">
        <v>6</v>
      </c>
      <c r="E35" s="17">
        <v>6</v>
      </c>
      <c r="F35" s="38">
        <f>(D35*E35)+(D36*E36)+(D37*E37)+(D38*E38)+(D39*E39)</f>
        <v>36</v>
      </c>
      <c r="G35" s="46">
        <f>C35/$F$3</f>
        <v>0.7053215686274511</v>
      </c>
      <c r="H35" s="38"/>
      <c r="I35" s="38" t="s">
        <v>31</v>
      </c>
      <c r="J35" s="17" t="s">
        <v>92</v>
      </c>
      <c r="K35" s="16">
        <f>K15+2.5</f>
        <v>200</v>
      </c>
      <c r="L35" s="17">
        <v>7</v>
      </c>
      <c r="M35" s="17">
        <v>5</v>
      </c>
      <c r="N35" s="38">
        <f>(L35*M35)+(L36*M36)+(L37*M37)+(L38*M38)+(L39*M39)</f>
        <v>35</v>
      </c>
      <c r="O35" s="46">
        <f>K35/$F$3</f>
        <v>0.76250980392156875</v>
      </c>
      <c r="P35" s="38"/>
      <c r="Q35" s="38" t="s">
        <v>31</v>
      </c>
      <c r="R35" s="17" t="s">
        <v>92</v>
      </c>
      <c r="S35" s="16">
        <f>S15+2.5</f>
        <v>212.5</v>
      </c>
      <c r="T35" s="17">
        <v>8</v>
      </c>
      <c r="U35" s="17">
        <v>4</v>
      </c>
      <c r="V35" s="38">
        <f>(T35*U35)+(T36*U36)+(T37*U37)+(T38*U38)+(T39*U39)</f>
        <v>32</v>
      </c>
      <c r="W35" s="46">
        <f>S35/$F$3</f>
        <v>0.81016666666666681</v>
      </c>
      <c r="X35" s="38"/>
      <c r="Y35" s="38" t="s">
        <v>31</v>
      </c>
      <c r="Z35" s="17" t="s">
        <v>92</v>
      </c>
      <c r="AA35" s="16">
        <f>AA15+2.5</f>
        <v>225</v>
      </c>
      <c r="AB35" s="17">
        <v>10</v>
      </c>
      <c r="AC35" s="17">
        <v>3</v>
      </c>
      <c r="AD35" s="38">
        <f>(AB35*AC35)+(AB36*AC36)+(AB37*AC37)+(AB38*AC38)+(AB39*AC39)</f>
        <v>30</v>
      </c>
      <c r="AE35" s="46">
        <f>AA35/$F$3</f>
        <v>0.85782352941176487</v>
      </c>
      <c r="AF35" s="38"/>
    </row>
    <row r="36" spans="1:32" x14ac:dyDescent="0.25">
      <c r="A36" s="41"/>
      <c r="B36" s="15"/>
      <c r="C36" s="16">
        <f t="shared" ref="C36:C39" si="16">MROUND($F$3*B36,2.5)</f>
        <v>0</v>
      </c>
      <c r="D36" s="17"/>
      <c r="E36" s="17"/>
      <c r="F36" s="35"/>
      <c r="G36" s="35"/>
      <c r="H36" s="35"/>
      <c r="I36" s="35"/>
      <c r="J36" s="15"/>
      <c r="K36" s="16">
        <f t="shared" ref="K36:K39" si="17">MROUND($F$3*J36,2.5)</f>
        <v>0</v>
      </c>
      <c r="L36" s="17"/>
      <c r="M36" s="17"/>
      <c r="N36" s="35"/>
      <c r="O36" s="35"/>
      <c r="P36" s="35"/>
      <c r="Q36" s="35"/>
      <c r="R36" s="15"/>
      <c r="S36" s="16">
        <f t="shared" ref="S36:S39" si="18">MROUND($F$3*R36,2.5)</f>
        <v>0</v>
      </c>
      <c r="T36" s="17"/>
      <c r="U36" s="17"/>
      <c r="V36" s="35"/>
      <c r="W36" s="35"/>
      <c r="X36" s="35"/>
      <c r="Y36" s="35"/>
      <c r="Z36" s="15"/>
      <c r="AA36" s="16">
        <f t="shared" ref="AA36:AA39" si="19">MROUND($F$3*Z36,2.5)</f>
        <v>0</v>
      </c>
      <c r="AB36" s="17"/>
      <c r="AC36" s="17"/>
      <c r="AD36" s="35"/>
      <c r="AE36" s="35"/>
      <c r="AF36" s="35"/>
    </row>
    <row r="37" spans="1:32" x14ac:dyDescent="0.25">
      <c r="A37" s="41"/>
      <c r="B37" s="15"/>
      <c r="C37" s="16">
        <f t="shared" si="16"/>
        <v>0</v>
      </c>
      <c r="D37" s="17"/>
      <c r="E37" s="17"/>
      <c r="F37" s="35"/>
      <c r="G37" s="35"/>
      <c r="H37" s="35"/>
      <c r="I37" s="35"/>
      <c r="J37" s="15"/>
      <c r="K37" s="16">
        <f t="shared" si="17"/>
        <v>0</v>
      </c>
      <c r="L37" s="17"/>
      <c r="M37" s="17"/>
      <c r="N37" s="35"/>
      <c r="O37" s="35"/>
      <c r="P37" s="35"/>
      <c r="Q37" s="35"/>
      <c r="R37" s="15"/>
      <c r="S37" s="16">
        <f t="shared" si="18"/>
        <v>0</v>
      </c>
      <c r="T37" s="17"/>
      <c r="U37" s="17"/>
      <c r="V37" s="35"/>
      <c r="W37" s="35"/>
      <c r="X37" s="35"/>
      <c r="Y37" s="35"/>
      <c r="Z37" s="15"/>
      <c r="AA37" s="16">
        <f t="shared" si="19"/>
        <v>0</v>
      </c>
      <c r="AB37" s="17"/>
      <c r="AC37" s="17"/>
      <c r="AD37" s="35"/>
      <c r="AE37" s="35"/>
      <c r="AF37" s="35"/>
    </row>
    <row r="38" spans="1:32" x14ac:dyDescent="0.25">
      <c r="A38" s="41"/>
      <c r="B38" s="17"/>
      <c r="C38" s="16">
        <f t="shared" si="16"/>
        <v>0</v>
      </c>
      <c r="D38" s="17"/>
      <c r="E38" s="17"/>
      <c r="F38" s="35"/>
      <c r="G38" s="35"/>
      <c r="H38" s="35"/>
      <c r="I38" s="35"/>
      <c r="J38" s="17"/>
      <c r="K38" s="16">
        <f t="shared" si="17"/>
        <v>0</v>
      </c>
      <c r="L38" s="17"/>
      <c r="M38" s="17"/>
      <c r="N38" s="35"/>
      <c r="O38" s="35"/>
      <c r="P38" s="35"/>
      <c r="Q38" s="35"/>
      <c r="R38" s="17"/>
      <c r="S38" s="16">
        <f t="shared" si="18"/>
        <v>0</v>
      </c>
      <c r="T38" s="17"/>
      <c r="U38" s="17"/>
      <c r="V38" s="35"/>
      <c r="W38" s="35"/>
      <c r="X38" s="35"/>
      <c r="Y38" s="35"/>
      <c r="Z38" s="17"/>
      <c r="AA38" s="16">
        <f t="shared" si="19"/>
        <v>0</v>
      </c>
      <c r="AB38" s="17"/>
      <c r="AC38" s="17"/>
      <c r="AD38" s="35"/>
      <c r="AE38" s="35"/>
      <c r="AF38" s="35"/>
    </row>
    <row r="39" spans="1:32" x14ac:dyDescent="0.25">
      <c r="A39" s="42"/>
      <c r="B39" s="17"/>
      <c r="C39" s="16">
        <f t="shared" si="16"/>
        <v>0</v>
      </c>
      <c r="D39" s="17"/>
      <c r="E39" s="17"/>
      <c r="F39" s="36"/>
      <c r="G39" s="36"/>
      <c r="H39" s="36"/>
      <c r="I39" s="36"/>
      <c r="J39" s="17"/>
      <c r="K39" s="16">
        <f t="shared" si="17"/>
        <v>0</v>
      </c>
      <c r="L39" s="17"/>
      <c r="M39" s="17"/>
      <c r="N39" s="36"/>
      <c r="O39" s="36"/>
      <c r="P39" s="36"/>
      <c r="Q39" s="36"/>
      <c r="R39" s="17"/>
      <c r="S39" s="16">
        <f t="shared" si="18"/>
        <v>0</v>
      </c>
      <c r="T39" s="17"/>
      <c r="U39" s="17"/>
      <c r="V39" s="36"/>
      <c r="W39" s="36"/>
      <c r="X39" s="36"/>
      <c r="Y39" s="36"/>
      <c r="Z39" s="17"/>
      <c r="AA39" s="16">
        <f t="shared" si="19"/>
        <v>0</v>
      </c>
      <c r="AB39" s="17"/>
      <c r="AC39" s="17"/>
      <c r="AD39" s="36"/>
      <c r="AE39" s="36"/>
      <c r="AF39" s="36"/>
    </row>
    <row r="40" spans="1:32" x14ac:dyDescent="0.25">
      <c r="A40" s="40" t="s">
        <v>38</v>
      </c>
      <c r="B40" s="11">
        <v>0.7</v>
      </c>
      <c r="C40" s="12">
        <f t="shared" ref="C40:C44" si="20">MROUND($C$3*B40,2.5)</f>
        <v>205</v>
      </c>
      <c r="D40" s="13">
        <v>4</v>
      </c>
      <c r="E40" s="13">
        <v>2</v>
      </c>
      <c r="F40" s="37">
        <f>(D40*E40)+(D41*E41)+(D42*E42)+(D43*E43)+(D44*E44)</f>
        <v>8</v>
      </c>
      <c r="G40" s="34">
        <f>AVERAGE(B40:B44)</f>
        <v>0.7</v>
      </c>
      <c r="H40" s="37"/>
      <c r="I40" s="37" t="s">
        <v>93</v>
      </c>
      <c r="J40" s="11">
        <v>0.7</v>
      </c>
      <c r="K40" s="12">
        <f t="shared" ref="K40:K44" si="21">MROUND($I$3*J40,2.5)</f>
        <v>207.5</v>
      </c>
      <c r="L40" s="13">
        <v>3</v>
      </c>
      <c r="M40" s="13">
        <v>4</v>
      </c>
      <c r="N40" s="37">
        <f>(L40*M40)+(L41*M41)+(L42*M42)+(L43*M43)+(L44*M44)</f>
        <v>12</v>
      </c>
      <c r="O40" s="34">
        <f>AVERAGE(J40:J44)</f>
        <v>0.7</v>
      </c>
      <c r="P40" s="37"/>
      <c r="Q40" s="37" t="s">
        <v>30</v>
      </c>
      <c r="R40" s="11">
        <v>0.5</v>
      </c>
      <c r="S40" s="12">
        <f t="shared" ref="S40:S44" si="22">MROUND($C$3*R40,2.5)</f>
        <v>147.5</v>
      </c>
      <c r="T40" s="13">
        <v>4</v>
      </c>
      <c r="U40" s="13">
        <v>2</v>
      </c>
      <c r="V40" s="37">
        <f>(T40*U40)+(T41*U41)+(T42*U42)+(T43*U43)+(T44*U44)</f>
        <v>8</v>
      </c>
      <c r="W40" s="34">
        <f>AVERAGE(R40:R44)</f>
        <v>0.5</v>
      </c>
      <c r="X40" s="37"/>
      <c r="Y40" s="37" t="s">
        <v>93</v>
      </c>
      <c r="Z40" s="11">
        <v>0.7</v>
      </c>
      <c r="AA40" s="12">
        <f t="shared" ref="AA40:AA44" si="23">MROUND($I$3*Z40,2.5)</f>
        <v>207.5</v>
      </c>
      <c r="AB40" s="13">
        <v>4</v>
      </c>
      <c r="AC40" s="13">
        <v>3</v>
      </c>
      <c r="AD40" s="37">
        <f>(AB40*AC40)+(AB41*AC41)+(AB42*AC42)+(AB43*AC43)+(AB44*AC44)</f>
        <v>12</v>
      </c>
      <c r="AE40" s="34">
        <f>AVERAGE(Z40:Z44)</f>
        <v>0.7</v>
      </c>
      <c r="AF40" s="37"/>
    </row>
    <row r="41" spans="1:32" x14ac:dyDescent="0.25">
      <c r="A41" s="41"/>
      <c r="B41" s="13"/>
      <c r="C41" s="12">
        <f t="shared" si="20"/>
        <v>0</v>
      </c>
      <c r="D41" s="13"/>
      <c r="E41" s="13"/>
      <c r="F41" s="35"/>
      <c r="G41" s="35"/>
      <c r="H41" s="35"/>
      <c r="I41" s="35"/>
      <c r="J41" s="13"/>
      <c r="K41" s="12">
        <f t="shared" si="21"/>
        <v>0</v>
      </c>
      <c r="L41" s="13"/>
      <c r="M41" s="13"/>
      <c r="N41" s="35"/>
      <c r="O41" s="35"/>
      <c r="P41" s="35"/>
      <c r="Q41" s="35"/>
      <c r="R41" s="13"/>
      <c r="S41" s="12">
        <f t="shared" si="22"/>
        <v>0</v>
      </c>
      <c r="T41" s="13"/>
      <c r="U41" s="13"/>
      <c r="V41" s="35"/>
      <c r="W41" s="35"/>
      <c r="X41" s="35"/>
      <c r="Y41" s="35"/>
      <c r="Z41" s="11"/>
      <c r="AA41" s="12">
        <f t="shared" si="23"/>
        <v>0</v>
      </c>
      <c r="AB41" s="13"/>
      <c r="AC41" s="13"/>
      <c r="AD41" s="35"/>
      <c r="AE41" s="35"/>
      <c r="AF41" s="35"/>
    </row>
    <row r="42" spans="1:32" x14ac:dyDescent="0.25">
      <c r="A42" s="41"/>
      <c r="B42" s="13"/>
      <c r="C42" s="12">
        <f t="shared" si="20"/>
        <v>0</v>
      </c>
      <c r="D42" s="13"/>
      <c r="E42" s="13"/>
      <c r="F42" s="35"/>
      <c r="G42" s="35"/>
      <c r="H42" s="35"/>
      <c r="I42" s="35"/>
      <c r="J42" s="13"/>
      <c r="K42" s="12">
        <f t="shared" si="21"/>
        <v>0</v>
      </c>
      <c r="L42" s="13"/>
      <c r="M42" s="13"/>
      <c r="N42" s="35"/>
      <c r="O42" s="35"/>
      <c r="P42" s="35"/>
      <c r="Q42" s="35"/>
      <c r="R42" s="13"/>
      <c r="S42" s="12">
        <f t="shared" si="22"/>
        <v>0</v>
      </c>
      <c r="T42" s="13"/>
      <c r="U42" s="13"/>
      <c r="V42" s="35"/>
      <c r="W42" s="35"/>
      <c r="X42" s="35"/>
      <c r="Y42" s="35"/>
      <c r="Z42" s="11"/>
      <c r="AA42" s="12">
        <f t="shared" si="23"/>
        <v>0</v>
      </c>
      <c r="AB42" s="13"/>
      <c r="AC42" s="13"/>
      <c r="AD42" s="35"/>
      <c r="AE42" s="35"/>
      <c r="AF42" s="35"/>
    </row>
    <row r="43" spans="1:32" x14ac:dyDescent="0.25">
      <c r="A43" s="41"/>
      <c r="B43" s="13"/>
      <c r="C43" s="12">
        <f t="shared" si="20"/>
        <v>0</v>
      </c>
      <c r="D43" s="13"/>
      <c r="E43" s="13"/>
      <c r="F43" s="35"/>
      <c r="G43" s="35"/>
      <c r="H43" s="35"/>
      <c r="I43" s="35"/>
      <c r="J43" s="13"/>
      <c r="K43" s="12">
        <f t="shared" si="21"/>
        <v>0</v>
      </c>
      <c r="L43" s="13"/>
      <c r="M43" s="13"/>
      <c r="N43" s="35"/>
      <c r="O43" s="35"/>
      <c r="P43" s="35"/>
      <c r="Q43" s="35"/>
      <c r="R43" s="13"/>
      <c r="S43" s="12">
        <f t="shared" si="22"/>
        <v>0</v>
      </c>
      <c r="T43" s="13"/>
      <c r="U43" s="13"/>
      <c r="V43" s="35"/>
      <c r="W43" s="35"/>
      <c r="X43" s="35"/>
      <c r="Y43" s="35"/>
      <c r="Z43" s="13"/>
      <c r="AA43" s="12">
        <f t="shared" si="23"/>
        <v>0</v>
      </c>
      <c r="AB43" s="13"/>
      <c r="AC43" s="13"/>
      <c r="AD43" s="35"/>
      <c r="AE43" s="35"/>
      <c r="AF43" s="35"/>
    </row>
    <row r="44" spans="1:32" x14ac:dyDescent="0.25">
      <c r="A44" s="42"/>
      <c r="B44" s="13"/>
      <c r="C44" s="12">
        <f t="shared" si="20"/>
        <v>0</v>
      </c>
      <c r="D44" s="13"/>
      <c r="E44" s="13"/>
      <c r="F44" s="36"/>
      <c r="G44" s="36"/>
      <c r="H44" s="36"/>
      <c r="I44" s="36"/>
      <c r="J44" s="13"/>
      <c r="K44" s="12">
        <f t="shared" si="21"/>
        <v>0</v>
      </c>
      <c r="L44" s="13"/>
      <c r="M44" s="13"/>
      <c r="N44" s="36"/>
      <c r="O44" s="36"/>
      <c r="P44" s="36"/>
      <c r="Q44" s="36"/>
      <c r="R44" s="13"/>
      <c r="S44" s="12">
        <f t="shared" si="22"/>
        <v>0</v>
      </c>
      <c r="T44" s="13"/>
      <c r="U44" s="13"/>
      <c r="V44" s="36"/>
      <c r="W44" s="36"/>
      <c r="X44" s="36"/>
      <c r="Y44" s="36"/>
      <c r="Z44" s="13"/>
      <c r="AA44" s="12">
        <f t="shared" si="23"/>
        <v>0</v>
      </c>
      <c r="AB44" s="13"/>
      <c r="AC44" s="13"/>
      <c r="AD44" s="36"/>
      <c r="AE44" s="36"/>
      <c r="AF44" s="36"/>
    </row>
    <row r="45" spans="1:32" ht="94.5" x14ac:dyDescent="0.25">
      <c r="A45" s="24" t="s">
        <v>77</v>
      </c>
      <c r="B45" s="17" t="s">
        <v>54</v>
      </c>
      <c r="C45" s="17"/>
      <c r="D45" s="17">
        <v>3</v>
      </c>
      <c r="E45" s="17">
        <v>12</v>
      </c>
      <c r="F45" s="17"/>
      <c r="G45" s="17"/>
      <c r="H45" s="17"/>
      <c r="I45" s="17" t="s">
        <v>88</v>
      </c>
      <c r="J45" s="17" t="s">
        <v>54</v>
      </c>
      <c r="K45" s="17"/>
      <c r="L45" s="17">
        <v>3</v>
      </c>
      <c r="M45" s="17" t="s">
        <v>89</v>
      </c>
      <c r="N45" s="17"/>
      <c r="O45" s="17"/>
      <c r="P45" s="17"/>
      <c r="Q45" s="17" t="s">
        <v>90</v>
      </c>
      <c r="R45" s="17" t="s">
        <v>54</v>
      </c>
      <c r="S45" s="17"/>
      <c r="T45" s="17">
        <v>3</v>
      </c>
      <c r="U45" s="17">
        <v>12</v>
      </c>
      <c r="V45" s="17"/>
      <c r="W45" s="17"/>
      <c r="X45" s="17"/>
      <c r="Y45" s="17" t="s">
        <v>88</v>
      </c>
      <c r="Z45" s="17" t="s">
        <v>54</v>
      </c>
      <c r="AA45" s="17"/>
      <c r="AB45" s="17">
        <v>3</v>
      </c>
      <c r="AC45" s="17" t="s">
        <v>89</v>
      </c>
      <c r="AD45" s="17"/>
      <c r="AE45" s="17"/>
      <c r="AF45" s="17"/>
    </row>
    <row r="46" spans="1:32" ht="63" x14ac:dyDescent="0.25">
      <c r="A46" s="25" t="s">
        <v>91</v>
      </c>
      <c r="B46" s="13" t="s">
        <v>54</v>
      </c>
      <c r="C46" s="13"/>
      <c r="D46" s="13">
        <v>3</v>
      </c>
      <c r="E46" s="13" t="s">
        <v>79</v>
      </c>
      <c r="F46" s="13"/>
      <c r="G46" s="13"/>
      <c r="H46" s="13"/>
      <c r="I46" s="13" t="s">
        <v>57</v>
      </c>
      <c r="J46" s="26" t="s">
        <v>54</v>
      </c>
      <c r="K46" s="13"/>
      <c r="L46" s="13">
        <v>3</v>
      </c>
      <c r="M46" s="13">
        <v>12</v>
      </c>
      <c r="N46" s="13"/>
      <c r="O46" s="13"/>
      <c r="P46" s="13"/>
      <c r="Q46" s="13" t="s">
        <v>91</v>
      </c>
      <c r="R46" s="13" t="s">
        <v>54</v>
      </c>
      <c r="S46" s="13"/>
      <c r="T46" s="13">
        <v>3</v>
      </c>
      <c r="U46" s="13" t="s">
        <v>79</v>
      </c>
      <c r="V46" s="13"/>
      <c r="W46" s="13"/>
      <c r="X46" s="13"/>
      <c r="Y46" s="13" t="s">
        <v>57</v>
      </c>
      <c r="Z46" s="26" t="s">
        <v>54</v>
      </c>
      <c r="AA46" s="13"/>
      <c r="AB46" s="13">
        <v>3</v>
      </c>
      <c r="AC46" s="13">
        <v>12</v>
      </c>
      <c r="AD46" s="13"/>
      <c r="AE46" s="13"/>
      <c r="AF46" s="13"/>
    </row>
    <row r="47" spans="1:32" ht="13.5" x14ac:dyDescent="0.25">
      <c r="A47" s="33" t="s">
        <v>68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3.5" x14ac:dyDescent="0.25">
      <c r="A48" s="33" t="s">
        <v>13</v>
      </c>
      <c r="B48" s="31"/>
      <c r="C48" s="31"/>
      <c r="D48" s="31"/>
      <c r="E48" s="31"/>
      <c r="F48" s="31"/>
      <c r="G48" s="31"/>
      <c r="H48" s="31"/>
      <c r="I48" s="33" t="s">
        <v>14</v>
      </c>
      <c r="J48" s="31"/>
      <c r="K48" s="31"/>
      <c r="L48" s="31"/>
      <c r="M48" s="31"/>
      <c r="N48" s="31"/>
      <c r="O48" s="31"/>
      <c r="P48" s="31"/>
      <c r="Q48" s="33" t="s">
        <v>15</v>
      </c>
      <c r="R48" s="31"/>
      <c r="S48" s="31"/>
      <c r="T48" s="31"/>
      <c r="U48" s="31"/>
      <c r="V48" s="31"/>
      <c r="W48" s="31"/>
      <c r="X48" s="31"/>
      <c r="Y48" s="33" t="s">
        <v>16</v>
      </c>
      <c r="Z48" s="31"/>
      <c r="AA48" s="31"/>
      <c r="AB48" s="31"/>
      <c r="AC48" s="31"/>
      <c r="AD48" s="31"/>
      <c r="AE48" s="31"/>
      <c r="AF48" s="31"/>
    </row>
    <row r="49" spans="1:32" ht="31.5" x14ac:dyDescent="0.25">
      <c r="A49" s="10" t="s">
        <v>17</v>
      </c>
      <c r="B49" s="10" t="s">
        <v>18</v>
      </c>
      <c r="C49" s="10" t="s">
        <v>19</v>
      </c>
      <c r="D49" s="10" t="s">
        <v>20</v>
      </c>
      <c r="E49" s="10" t="s">
        <v>21</v>
      </c>
      <c r="F49" s="10" t="s">
        <v>22</v>
      </c>
      <c r="G49" s="10" t="s">
        <v>23</v>
      </c>
      <c r="H49" s="10" t="s">
        <v>24</v>
      </c>
      <c r="I49" s="10" t="s">
        <v>17</v>
      </c>
      <c r="J49" s="10" t="s">
        <v>18</v>
      </c>
      <c r="K49" s="10" t="s">
        <v>19</v>
      </c>
      <c r="L49" s="10" t="s">
        <v>20</v>
      </c>
      <c r="M49" s="10" t="s">
        <v>21</v>
      </c>
      <c r="N49" s="10" t="s">
        <v>22</v>
      </c>
      <c r="O49" s="10" t="s">
        <v>23</v>
      </c>
      <c r="P49" s="10" t="s">
        <v>24</v>
      </c>
      <c r="Q49" s="10" t="s">
        <v>17</v>
      </c>
      <c r="R49" s="10" t="s">
        <v>18</v>
      </c>
      <c r="S49" s="10" t="s">
        <v>19</v>
      </c>
      <c r="T49" s="10" t="s">
        <v>20</v>
      </c>
      <c r="U49" s="10" t="s">
        <v>21</v>
      </c>
      <c r="V49" s="10" t="s">
        <v>22</v>
      </c>
      <c r="W49" s="10" t="s">
        <v>23</v>
      </c>
      <c r="X49" s="10" t="s">
        <v>24</v>
      </c>
      <c r="Y49" s="10" t="s">
        <v>17</v>
      </c>
      <c r="Z49" s="10" t="s">
        <v>18</v>
      </c>
      <c r="AA49" s="10" t="s">
        <v>19</v>
      </c>
      <c r="AB49" s="10" t="s">
        <v>20</v>
      </c>
      <c r="AC49" s="10" t="s">
        <v>21</v>
      </c>
      <c r="AD49" s="10" t="s">
        <v>22</v>
      </c>
      <c r="AE49" s="10" t="s">
        <v>23</v>
      </c>
      <c r="AF49" s="10" t="s">
        <v>24</v>
      </c>
    </row>
    <row r="50" spans="1:32" x14ac:dyDescent="0.25">
      <c r="A50" s="40" t="s">
        <v>25</v>
      </c>
      <c r="B50" s="11">
        <v>0.85</v>
      </c>
      <c r="C50" s="12">
        <f t="shared" ref="C50:C54" si="24">MROUND($C$3*B50,25)</f>
        <v>250</v>
      </c>
      <c r="D50" s="13">
        <v>5</v>
      </c>
      <c r="E50" s="13">
        <v>5</v>
      </c>
      <c r="F50" s="37">
        <f>(D50*E50)+(D51*E51)+(D52*E52)+(D53*E53)+(D54*E54)</f>
        <v>25</v>
      </c>
      <c r="G50" s="34">
        <f>AVERAGE(B50:B54)</f>
        <v>0.85</v>
      </c>
      <c r="H50" s="37"/>
      <c r="I50" s="37" t="s">
        <v>28</v>
      </c>
      <c r="J50" s="11">
        <v>0.7</v>
      </c>
      <c r="K50" s="12">
        <f t="shared" ref="K50:K54" si="25">MROUND($I$3*J50,2.5)</f>
        <v>207.5</v>
      </c>
      <c r="L50" s="13">
        <v>8</v>
      </c>
      <c r="M50" s="13">
        <v>3</v>
      </c>
      <c r="N50" s="37">
        <f>(L50*M50)+(L51*M51)+(L52*M52)+(L53*M53)+(L54*M54)</f>
        <v>24</v>
      </c>
      <c r="O50" s="34">
        <f>AVERAGE(J50:J54)</f>
        <v>0.7</v>
      </c>
      <c r="P50" s="37"/>
      <c r="Q50" s="37" t="s">
        <v>25</v>
      </c>
      <c r="R50" s="11">
        <v>0.85</v>
      </c>
      <c r="S50" s="12">
        <f t="shared" ref="S50:S54" si="26">MROUND($C$3*R50,2.5)</f>
        <v>247.5</v>
      </c>
      <c r="T50" s="13">
        <v>5</v>
      </c>
      <c r="U50" s="13">
        <v>5</v>
      </c>
      <c r="V50" s="37">
        <f>(T50*U50)+(T51*U51)+(T52*U52)+(T53*U53)+(T54*U54)</f>
        <v>25</v>
      </c>
      <c r="W50" s="34">
        <f>AVERAGE(R50:R54)</f>
        <v>0.85</v>
      </c>
      <c r="X50" s="37"/>
      <c r="Y50" s="37" t="s">
        <v>76</v>
      </c>
      <c r="Z50" s="11">
        <v>0.45</v>
      </c>
      <c r="AA50" s="12">
        <f t="shared" ref="AA50:AA54" si="27">MROUND($I$3*Z50,2.5)</f>
        <v>132.5</v>
      </c>
      <c r="AB50" s="13">
        <v>3</v>
      </c>
      <c r="AC50" s="13">
        <v>10</v>
      </c>
      <c r="AD50" s="37">
        <f>(AB50*AC50)+(AB51*AC51)+(AB52*AC52)+(AB53*AC53)+(AB54*AC54)</f>
        <v>30</v>
      </c>
      <c r="AE50" s="34">
        <f>AVERAGE(Z50:Z54)</f>
        <v>0.45</v>
      </c>
      <c r="AF50" s="37"/>
    </row>
    <row r="51" spans="1:32" x14ac:dyDescent="0.25">
      <c r="A51" s="41"/>
      <c r="B51" s="11"/>
      <c r="C51" s="12">
        <f t="shared" si="24"/>
        <v>0</v>
      </c>
      <c r="D51" s="13"/>
      <c r="E51" s="13"/>
      <c r="F51" s="35"/>
      <c r="G51" s="35"/>
      <c r="H51" s="35"/>
      <c r="I51" s="35"/>
      <c r="J51" s="11"/>
      <c r="K51" s="12">
        <f t="shared" si="25"/>
        <v>0</v>
      </c>
      <c r="L51" s="13"/>
      <c r="M51" s="13"/>
      <c r="N51" s="35"/>
      <c r="O51" s="35"/>
      <c r="P51" s="35"/>
      <c r="Q51" s="35"/>
      <c r="R51" s="11"/>
      <c r="S51" s="12">
        <f t="shared" si="26"/>
        <v>0</v>
      </c>
      <c r="T51" s="13"/>
      <c r="U51" s="13"/>
      <c r="V51" s="35"/>
      <c r="W51" s="35"/>
      <c r="X51" s="35"/>
      <c r="Y51" s="35"/>
      <c r="Z51" s="11"/>
      <c r="AA51" s="12">
        <f t="shared" si="27"/>
        <v>0</v>
      </c>
      <c r="AB51" s="13"/>
      <c r="AC51" s="13"/>
      <c r="AD51" s="35"/>
      <c r="AE51" s="35"/>
      <c r="AF51" s="35"/>
    </row>
    <row r="52" spans="1:32" x14ac:dyDescent="0.25">
      <c r="A52" s="41"/>
      <c r="B52" s="11"/>
      <c r="C52" s="12">
        <f t="shared" si="24"/>
        <v>0</v>
      </c>
      <c r="D52" s="13"/>
      <c r="E52" s="13"/>
      <c r="F52" s="35"/>
      <c r="G52" s="35"/>
      <c r="H52" s="35"/>
      <c r="I52" s="35"/>
      <c r="J52" s="11"/>
      <c r="K52" s="12">
        <f t="shared" si="25"/>
        <v>0</v>
      </c>
      <c r="L52" s="13"/>
      <c r="M52" s="13"/>
      <c r="N52" s="35"/>
      <c r="O52" s="35"/>
      <c r="P52" s="35"/>
      <c r="Q52" s="35"/>
      <c r="R52" s="11"/>
      <c r="S52" s="12">
        <f t="shared" si="26"/>
        <v>0</v>
      </c>
      <c r="T52" s="13"/>
      <c r="U52" s="13"/>
      <c r="V52" s="35"/>
      <c r="W52" s="35"/>
      <c r="X52" s="35"/>
      <c r="Y52" s="35"/>
      <c r="Z52" s="11"/>
      <c r="AA52" s="12">
        <f t="shared" si="27"/>
        <v>0</v>
      </c>
      <c r="AB52" s="13"/>
      <c r="AC52" s="13"/>
      <c r="AD52" s="35"/>
      <c r="AE52" s="35"/>
      <c r="AF52" s="35"/>
    </row>
    <row r="53" spans="1:32" x14ac:dyDescent="0.25">
      <c r="A53" s="41"/>
      <c r="B53" s="13"/>
      <c r="C53" s="12">
        <f t="shared" si="24"/>
        <v>0</v>
      </c>
      <c r="D53" s="13"/>
      <c r="E53" s="13"/>
      <c r="F53" s="35"/>
      <c r="G53" s="35"/>
      <c r="H53" s="35"/>
      <c r="I53" s="35"/>
      <c r="J53" s="13"/>
      <c r="K53" s="12">
        <f t="shared" si="25"/>
        <v>0</v>
      </c>
      <c r="L53" s="13"/>
      <c r="M53" s="13"/>
      <c r="N53" s="35"/>
      <c r="O53" s="35"/>
      <c r="P53" s="35"/>
      <c r="Q53" s="35"/>
      <c r="R53" s="13"/>
      <c r="S53" s="12">
        <f t="shared" si="26"/>
        <v>0</v>
      </c>
      <c r="T53" s="13"/>
      <c r="U53" s="13"/>
      <c r="V53" s="35"/>
      <c r="W53" s="35"/>
      <c r="X53" s="35"/>
      <c r="Y53" s="35"/>
      <c r="Z53" s="13"/>
      <c r="AA53" s="12">
        <f t="shared" si="27"/>
        <v>0</v>
      </c>
      <c r="AB53" s="13"/>
      <c r="AC53" s="13"/>
      <c r="AD53" s="35"/>
      <c r="AE53" s="35"/>
      <c r="AF53" s="35"/>
    </row>
    <row r="54" spans="1:32" x14ac:dyDescent="0.25">
      <c r="A54" s="42"/>
      <c r="B54" s="13"/>
      <c r="C54" s="12">
        <f t="shared" si="24"/>
        <v>0</v>
      </c>
      <c r="D54" s="13"/>
      <c r="E54" s="13"/>
      <c r="F54" s="36"/>
      <c r="G54" s="36"/>
      <c r="H54" s="36"/>
      <c r="I54" s="36"/>
      <c r="J54" s="13"/>
      <c r="K54" s="12">
        <f t="shared" si="25"/>
        <v>0</v>
      </c>
      <c r="L54" s="13"/>
      <c r="M54" s="13"/>
      <c r="N54" s="36"/>
      <c r="O54" s="36"/>
      <c r="P54" s="36"/>
      <c r="Q54" s="36"/>
      <c r="R54" s="13"/>
      <c r="S54" s="12">
        <f t="shared" si="26"/>
        <v>0</v>
      </c>
      <c r="T54" s="13"/>
      <c r="U54" s="13"/>
      <c r="V54" s="36"/>
      <c r="W54" s="36"/>
      <c r="X54" s="36"/>
      <c r="Y54" s="36"/>
      <c r="Z54" s="13"/>
      <c r="AA54" s="12">
        <f t="shared" si="27"/>
        <v>0</v>
      </c>
      <c r="AB54" s="13"/>
      <c r="AC54" s="13"/>
      <c r="AD54" s="36"/>
      <c r="AE54" s="36"/>
      <c r="AF54" s="36"/>
    </row>
    <row r="55" spans="1:32" x14ac:dyDescent="0.25">
      <c r="A55" s="43" t="s">
        <v>31</v>
      </c>
      <c r="B55" s="17" t="s">
        <v>92</v>
      </c>
      <c r="C55" s="16">
        <f>C35+2.5</f>
        <v>187.5</v>
      </c>
      <c r="D55" s="17">
        <v>6</v>
      </c>
      <c r="E55" s="17">
        <v>6</v>
      </c>
      <c r="F55" s="38">
        <f>(D55*E55)+(D56*E56)+(D57*E57)+(D58*E58)+(D59*E59)</f>
        <v>36</v>
      </c>
      <c r="G55" s="46">
        <f>C55/$F$3</f>
        <v>0.71485294117647069</v>
      </c>
      <c r="H55" s="38"/>
      <c r="I55" s="38" t="s">
        <v>31</v>
      </c>
      <c r="J55" s="17" t="s">
        <v>92</v>
      </c>
      <c r="K55" s="16">
        <f>K35+2.5</f>
        <v>202.5</v>
      </c>
      <c r="L55" s="17">
        <v>7</v>
      </c>
      <c r="M55" s="17">
        <v>5</v>
      </c>
      <c r="N55" s="38">
        <f>(L55*M55)+(L56*M56)+(L57*M57)+(L58*M58)+(L59*M59)</f>
        <v>35</v>
      </c>
      <c r="O55" s="46">
        <f>K55/$F$3</f>
        <v>0.77204117647058834</v>
      </c>
      <c r="P55" s="38"/>
      <c r="Q55" s="38" t="s">
        <v>31</v>
      </c>
      <c r="R55" s="17" t="s">
        <v>92</v>
      </c>
      <c r="S55" s="16">
        <f>S35+2.5</f>
        <v>215</v>
      </c>
      <c r="T55" s="17">
        <v>8</v>
      </c>
      <c r="U55" s="17">
        <v>4</v>
      </c>
      <c r="V55" s="38">
        <f>(T55*U55)+(T56*U56)+(T57*U57)+(T58*U58)+(T59*U59)</f>
        <v>32</v>
      </c>
      <c r="W55" s="46">
        <f>S55/$F$3</f>
        <v>0.8196980392156864</v>
      </c>
      <c r="X55" s="38"/>
      <c r="Y55" s="38" t="s">
        <v>31</v>
      </c>
      <c r="Z55" s="17" t="s">
        <v>92</v>
      </c>
      <c r="AA55" s="16">
        <f>AA35+2.5</f>
        <v>227.5</v>
      </c>
      <c r="AB55" s="17">
        <v>10</v>
      </c>
      <c r="AC55" s="17">
        <v>3</v>
      </c>
      <c r="AD55" s="38">
        <f>(AB55*AC55)+(AB56*AC56)+(AB57*AC57)+(AB58*AC58)+(AB59*AC59)</f>
        <v>30</v>
      </c>
      <c r="AE55" s="46">
        <f>AA55/$F$3</f>
        <v>0.86735490196078446</v>
      </c>
      <c r="AF55" s="38"/>
    </row>
    <row r="56" spans="1:32" x14ac:dyDescent="0.25">
      <c r="A56" s="41"/>
      <c r="B56" s="15"/>
      <c r="C56" s="16">
        <f t="shared" ref="C56:C59" si="28">MROUND($F$3*B56,2.5)</f>
        <v>0</v>
      </c>
      <c r="D56" s="17"/>
      <c r="E56" s="17"/>
      <c r="F56" s="35"/>
      <c r="G56" s="35"/>
      <c r="H56" s="35"/>
      <c r="I56" s="35"/>
      <c r="J56" s="15"/>
      <c r="K56" s="16">
        <f t="shared" ref="K56:K59" si="29">MROUND($F$3*J56,2.5)</f>
        <v>0</v>
      </c>
      <c r="L56" s="17"/>
      <c r="M56" s="17"/>
      <c r="N56" s="35"/>
      <c r="O56" s="35"/>
      <c r="P56" s="35"/>
      <c r="Q56" s="35"/>
      <c r="R56" s="15"/>
      <c r="S56" s="16">
        <f t="shared" ref="S56:S59" si="30">MROUND($F$3*R56,2.5)</f>
        <v>0</v>
      </c>
      <c r="T56" s="17"/>
      <c r="U56" s="17"/>
      <c r="V56" s="35"/>
      <c r="W56" s="35"/>
      <c r="X56" s="35"/>
      <c r="Y56" s="35"/>
      <c r="Z56" s="15"/>
      <c r="AA56" s="16">
        <f t="shared" ref="AA56:AA59" si="31">MROUND($F$3*Z56,2.5)</f>
        <v>0</v>
      </c>
      <c r="AB56" s="17"/>
      <c r="AC56" s="17"/>
      <c r="AD56" s="35"/>
      <c r="AE56" s="35"/>
      <c r="AF56" s="35"/>
    </row>
    <row r="57" spans="1:32" x14ac:dyDescent="0.25">
      <c r="A57" s="41"/>
      <c r="B57" s="15"/>
      <c r="C57" s="16">
        <f t="shared" si="28"/>
        <v>0</v>
      </c>
      <c r="D57" s="17"/>
      <c r="E57" s="17"/>
      <c r="F57" s="35"/>
      <c r="G57" s="35"/>
      <c r="H57" s="35"/>
      <c r="I57" s="35"/>
      <c r="J57" s="15"/>
      <c r="K57" s="16">
        <f t="shared" si="29"/>
        <v>0</v>
      </c>
      <c r="L57" s="17"/>
      <c r="M57" s="17"/>
      <c r="N57" s="35"/>
      <c r="O57" s="35"/>
      <c r="P57" s="35"/>
      <c r="Q57" s="35"/>
      <c r="R57" s="15"/>
      <c r="S57" s="16">
        <f t="shared" si="30"/>
        <v>0</v>
      </c>
      <c r="T57" s="17"/>
      <c r="U57" s="17"/>
      <c r="V57" s="35"/>
      <c r="W57" s="35"/>
      <c r="X57" s="35"/>
      <c r="Y57" s="35"/>
      <c r="Z57" s="15"/>
      <c r="AA57" s="16">
        <f t="shared" si="31"/>
        <v>0</v>
      </c>
      <c r="AB57" s="17"/>
      <c r="AC57" s="17"/>
      <c r="AD57" s="35"/>
      <c r="AE57" s="35"/>
      <c r="AF57" s="35"/>
    </row>
    <row r="58" spans="1:32" x14ac:dyDescent="0.25">
      <c r="A58" s="41"/>
      <c r="B58" s="17"/>
      <c r="C58" s="16">
        <f t="shared" si="28"/>
        <v>0</v>
      </c>
      <c r="D58" s="17"/>
      <c r="E58" s="17"/>
      <c r="F58" s="35"/>
      <c r="G58" s="35"/>
      <c r="H58" s="35"/>
      <c r="I58" s="35"/>
      <c r="J58" s="17"/>
      <c r="K58" s="16">
        <f t="shared" si="29"/>
        <v>0</v>
      </c>
      <c r="L58" s="17"/>
      <c r="M58" s="17"/>
      <c r="N58" s="35"/>
      <c r="O58" s="35"/>
      <c r="P58" s="35"/>
      <c r="Q58" s="35"/>
      <c r="R58" s="17"/>
      <c r="S58" s="16">
        <f t="shared" si="30"/>
        <v>0</v>
      </c>
      <c r="T58" s="17"/>
      <c r="U58" s="17"/>
      <c r="V58" s="35"/>
      <c r="W58" s="35"/>
      <c r="X58" s="35"/>
      <c r="Y58" s="35"/>
      <c r="Z58" s="17"/>
      <c r="AA58" s="16">
        <f t="shared" si="31"/>
        <v>0</v>
      </c>
      <c r="AB58" s="17"/>
      <c r="AC58" s="17"/>
      <c r="AD58" s="35"/>
      <c r="AE58" s="35"/>
      <c r="AF58" s="35"/>
    </row>
    <row r="59" spans="1:32" x14ac:dyDescent="0.25">
      <c r="A59" s="42"/>
      <c r="B59" s="17"/>
      <c r="C59" s="16">
        <f t="shared" si="28"/>
        <v>0</v>
      </c>
      <c r="D59" s="17"/>
      <c r="E59" s="17"/>
      <c r="F59" s="36"/>
      <c r="G59" s="36"/>
      <c r="H59" s="36"/>
      <c r="I59" s="36"/>
      <c r="J59" s="17"/>
      <c r="K59" s="16">
        <f t="shared" si="29"/>
        <v>0</v>
      </c>
      <c r="L59" s="17"/>
      <c r="M59" s="17"/>
      <c r="N59" s="36"/>
      <c r="O59" s="36"/>
      <c r="P59" s="36"/>
      <c r="Q59" s="36"/>
      <c r="R59" s="17"/>
      <c r="S59" s="16">
        <f t="shared" si="30"/>
        <v>0</v>
      </c>
      <c r="T59" s="17"/>
      <c r="U59" s="17"/>
      <c r="V59" s="36"/>
      <c r="W59" s="36"/>
      <c r="X59" s="36"/>
      <c r="Y59" s="36"/>
      <c r="Z59" s="17"/>
      <c r="AA59" s="16">
        <f t="shared" si="31"/>
        <v>0</v>
      </c>
      <c r="AB59" s="17"/>
      <c r="AC59" s="17"/>
      <c r="AD59" s="36"/>
      <c r="AE59" s="36"/>
      <c r="AF59" s="36"/>
    </row>
    <row r="60" spans="1:32" x14ac:dyDescent="0.25">
      <c r="A60" s="40" t="s">
        <v>38</v>
      </c>
      <c r="B60" s="11">
        <v>0.6</v>
      </c>
      <c r="C60" s="12">
        <f t="shared" ref="C60:C64" si="32">MROUND($C$3*B60,2.5)</f>
        <v>175</v>
      </c>
      <c r="D60" s="13">
        <v>3</v>
      </c>
      <c r="E60" s="13">
        <v>4</v>
      </c>
      <c r="F60" s="37">
        <f>(D60*E60)+(D61*E61)+(D62*E62)+(D63*E63)+(D64*E64)</f>
        <v>12</v>
      </c>
      <c r="G60" s="34">
        <f>AVERAGE(B60:B64)</f>
        <v>0.6</v>
      </c>
      <c r="H60" s="37"/>
      <c r="I60" s="37" t="s">
        <v>87</v>
      </c>
      <c r="J60" s="11">
        <v>0.45</v>
      </c>
      <c r="K60" s="12">
        <f t="shared" ref="K60:K64" si="33">MROUND($I$3*J60,2.5)</f>
        <v>132.5</v>
      </c>
      <c r="L60" s="13">
        <v>3</v>
      </c>
      <c r="M60" s="13">
        <v>10</v>
      </c>
      <c r="N60" s="37">
        <f>(L60*M60)+(L61*M61)+(L62*M62)+(L63*M63)+(L64*M64)</f>
        <v>30</v>
      </c>
      <c r="O60" s="34">
        <f>AVERAGE(J60:J64)</f>
        <v>0.45</v>
      </c>
      <c r="P60" s="37"/>
      <c r="Q60" s="37" t="s">
        <v>30</v>
      </c>
      <c r="R60" s="11">
        <v>0.45</v>
      </c>
      <c r="S60" s="12">
        <f t="shared" ref="S60:S64" si="34">MROUND($C$3*R60,2.5)</f>
        <v>132.5</v>
      </c>
      <c r="T60" s="13">
        <v>3</v>
      </c>
      <c r="U60" s="13">
        <v>4</v>
      </c>
      <c r="V60" s="37">
        <f>(T60*U60)+(T61*U61)+(T62*U62)+(T63*U63)+(T64*U64)</f>
        <v>12</v>
      </c>
      <c r="W60" s="34">
        <f>AVERAGE(R60:R64)</f>
        <v>0.45</v>
      </c>
      <c r="X60" s="37"/>
      <c r="Y60" s="37" t="s">
        <v>28</v>
      </c>
      <c r="Z60" s="11">
        <v>0.7</v>
      </c>
      <c r="AA60" s="12">
        <f t="shared" ref="AA60:AA64" si="35">MROUND($I$3*Z60,2.5)</f>
        <v>207.5</v>
      </c>
      <c r="AB60" s="13">
        <v>8</v>
      </c>
      <c r="AC60" s="13">
        <v>3</v>
      </c>
      <c r="AD60" s="37">
        <f>(AB60*AC60)+(AB61*AC61)+(AB62*AC62)+(AB63*AC63)+(AB64*AC64)</f>
        <v>24</v>
      </c>
      <c r="AE60" s="34">
        <f>AVERAGE(Z60:Z64)</f>
        <v>0.7</v>
      </c>
      <c r="AF60" s="37"/>
    </row>
    <row r="61" spans="1:32" x14ac:dyDescent="0.25">
      <c r="A61" s="41"/>
      <c r="B61" s="13"/>
      <c r="C61" s="12">
        <f t="shared" si="32"/>
        <v>0</v>
      </c>
      <c r="D61" s="13"/>
      <c r="E61" s="13"/>
      <c r="F61" s="35"/>
      <c r="G61" s="35"/>
      <c r="H61" s="35"/>
      <c r="I61" s="35"/>
      <c r="J61" s="13"/>
      <c r="K61" s="12">
        <f t="shared" si="33"/>
        <v>0</v>
      </c>
      <c r="L61" s="13"/>
      <c r="M61" s="13"/>
      <c r="N61" s="35"/>
      <c r="O61" s="35"/>
      <c r="P61" s="35"/>
      <c r="Q61" s="35"/>
      <c r="R61" s="13"/>
      <c r="S61" s="12">
        <f t="shared" si="34"/>
        <v>0</v>
      </c>
      <c r="T61" s="13"/>
      <c r="U61" s="13"/>
      <c r="V61" s="35"/>
      <c r="W61" s="35"/>
      <c r="X61" s="35"/>
      <c r="Y61" s="35"/>
      <c r="Z61" s="11"/>
      <c r="AA61" s="12">
        <f t="shared" si="35"/>
        <v>0</v>
      </c>
      <c r="AB61" s="13"/>
      <c r="AC61" s="13"/>
      <c r="AD61" s="35"/>
      <c r="AE61" s="35"/>
      <c r="AF61" s="35"/>
    </row>
    <row r="62" spans="1:32" x14ac:dyDescent="0.25">
      <c r="A62" s="41"/>
      <c r="B62" s="13"/>
      <c r="C62" s="12">
        <f t="shared" si="32"/>
        <v>0</v>
      </c>
      <c r="D62" s="13"/>
      <c r="E62" s="13"/>
      <c r="F62" s="35"/>
      <c r="G62" s="35"/>
      <c r="H62" s="35"/>
      <c r="I62" s="35"/>
      <c r="J62" s="13"/>
      <c r="K62" s="12">
        <f t="shared" si="33"/>
        <v>0</v>
      </c>
      <c r="L62" s="13"/>
      <c r="M62" s="13"/>
      <c r="N62" s="35"/>
      <c r="O62" s="35"/>
      <c r="P62" s="35"/>
      <c r="Q62" s="35"/>
      <c r="R62" s="13"/>
      <c r="S62" s="12">
        <f t="shared" si="34"/>
        <v>0</v>
      </c>
      <c r="T62" s="13"/>
      <c r="U62" s="13"/>
      <c r="V62" s="35"/>
      <c r="W62" s="35"/>
      <c r="X62" s="35"/>
      <c r="Y62" s="35"/>
      <c r="Z62" s="11"/>
      <c r="AA62" s="12">
        <f t="shared" si="35"/>
        <v>0</v>
      </c>
      <c r="AB62" s="13"/>
      <c r="AC62" s="13"/>
      <c r="AD62" s="35"/>
      <c r="AE62" s="35"/>
      <c r="AF62" s="35"/>
    </row>
    <row r="63" spans="1:32" x14ac:dyDescent="0.25">
      <c r="A63" s="41"/>
      <c r="B63" s="13"/>
      <c r="C63" s="12">
        <f t="shared" si="32"/>
        <v>0</v>
      </c>
      <c r="D63" s="13"/>
      <c r="E63" s="13"/>
      <c r="F63" s="35"/>
      <c r="G63" s="35"/>
      <c r="H63" s="35"/>
      <c r="I63" s="35"/>
      <c r="J63" s="13"/>
      <c r="K63" s="12">
        <f t="shared" si="33"/>
        <v>0</v>
      </c>
      <c r="L63" s="13"/>
      <c r="M63" s="13"/>
      <c r="N63" s="35"/>
      <c r="O63" s="35"/>
      <c r="P63" s="35"/>
      <c r="Q63" s="35"/>
      <c r="R63" s="13"/>
      <c r="S63" s="12">
        <f t="shared" si="34"/>
        <v>0</v>
      </c>
      <c r="T63" s="13"/>
      <c r="U63" s="13"/>
      <c r="V63" s="35"/>
      <c r="W63" s="35"/>
      <c r="X63" s="35"/>
      <c r="Y63" s="35"/>
      <c r="Z63" s="13"/>
      <c r="AA63" s="12">
        <f t="shared" si="35"/>
        <v>0</v>
      </c>
      <c r="AB63" s="13"/>
      <c r="AC63" s="13"/>
      <c r="AD63" s="35"/>
      <c r="AE63" s="35"/>
      <c r="AF63" s="35"/>
    </row>
    <row r="64" spans="1:32" x14ac:dyDescent="0.25">
      <c r="A64" s="42"/>
      <c r="B64" s="13"/>
      <c r="C64" s="12">
        <f t="shared" si="32"/>
        <v>0</v>
      </c>
      <c r="D64" s="13"/>
      <c r="E64" s="13"/>
      <c r="F64" s="36"/>
      <c r="G64" s="36"/>
      <c r="H64" s="36"/>
      <c r="I64" s="36"/>
      <c r="J64" s="13"/>
      <c r="K64" s="12">
        <f t="shared" si="33"/>
        <v>0</v>
      </c>
      <c r="L64" s="13"/>
      <c r="M64" s="13"/>
      <c r="N64" s="36"/>
      <c r="O64" s="36"/>
      <c r="P64" s="36"/>
      <c r="Q64" s="36"/>
      <c r="R64" s="13"/>
      <c r="S64" s="12">
        <f t="shared" si="34"/>
        <v>0</v>
      </c>
      <c r="T64" s="13"/>
      <c r="U64" s="13"/>
      <c r="V64" s="36"/>
      <c r="W64" s="36"/>
      <c r="X64" s="36"/>
      <c r="Y64" s="36"/>
      <c r="Z64" s="13"/>
      <c r="AA64" s="12">
        <f t="shared" si="35"/>
        <v>0</v>
      </c>
      <c r="AB64" s="13"/>
      <c r="AC64" s="13"/>
      <c r="AD64" s="36"/>
      <c r="AE64" s="36"/>
      <c r="AF64" s="36"/>
    </row>
    <row r="65" spans="1:32" ht="94.5" x14ac:dyDescent="0.25">
      <c r="A65" s="24" t="s">
        <v>77</v>
      </c>
      <c r="B65" s="17" t="s">
        <v>54</v>
      </c>
      <c r="C65" s="17"/>
      <c r="D65" s="17">
        <v>3</v>
      </c>
      <c r="E65" s="17">
        <v>12</v>
      </c>
      <c r="F65" s="17"/>
      <c r="G65" s="17"/>
      <c r="H65" s="17"/>
      <c r="I65" s="17" t="s">
        <v>88</v>
      </c>
      <c r="J65" s="17" t="s">
        <v>54</v>
      </c>
      <c r="K65" s="17"/>
      <c r="L65" s="17">
        <v>3</v>
      </c>
      <c r="M65" s="17" t="s">
        <v>89</v>
      </c>
      <c r="N65" s="17"/>
      <c r="O65" s="17"/>
      <c r="P65" s="17"/>
      <c r="Q65" s="17" t="s">
        <v>90</v>
      </c>
      <c r="R65" s="17" t="s">
        <v>54</v>
      </c>
      <c r="S65" s="17"/>
      <c r="T65" s="17">
        <v>3</v>
      </c>
      <c r="U65" s="17">
        <v>12</v>
      </c>
      <c r="V65" s="17"/>
      <c r="W65" s="17"/>
      <c r="X65" s="17"/>
      <c r="Y65" s="17" t="s">
        <v>88</v>
      </c>
      <c r="Z65" s="17" t="s">
        <v>54</v>
      </c>
      <c r="AA65" s="17"/>
      <c r="AB65" s="17">
        <v>3</v>
      </c>
      <c r="AC65" s="17" t="s">
        <v>89</v>
      </c>
      <c r="AD65" s="17"/>
      <c r="AE65" s="17"/>
      <c r="AF65" s="17"/>
    </row>
    <row r="66" spans="1:32" ht="63" x14ac:dyDescent="0.25">
      <c r="A66" s="25" t="s">
        <v>91</v>
      </c>
      <c r="B66" s="13" t="s">
        <v>54</v>
      </c>
      <c r="C66" s="13"/>
      <c r="D66" s="13">
        <v>3</v>
      </c>
      <c r="E66" s="13" t="s">
        <v>79</v>
      </c>
      <c r="F66" s="13"/>
      <c r="G66" s="13"/>
      <c r="H66" s="13"/>
      <c r="I66" s="13" t="s">
        <v>57</v>
      </c>
      <c r="J66" s="26" t="s">
        <v>54</v>
      </c>
      <c r="K66" s="13"/>
      <c r="L66" s="13">
        <v>3</v>
      </c>
      <c r="M66" s="13">
        <v>12</v>
      </c>
      <c r="N66" s="13"/>
      <c r="O66" s="13"/>
      <c r="P66" s="13"/>
      <c r="Q66" s="13" t="s">
        <v>91</v>
      </c>
      <c r="R66" s="13" t="s">
        <v>54</v>
      </c>
      <c r="S66" s="13"/>
      <c r="T66" s="13">
        <v>3</v>
      </c>
      <c r="U66" s="13" t="s">
        <v>79</v>
      </c>
      <c r="V66" s="13"/>
      <c r="W66" s="13"/>
      <c r="X66" s="13"/>
      <c r="Y66" s="13" t="s">
        <v>57</v>
      </c>
      <c r="Z66" s="26" t="s">
        <v>54</v>
      </c>
      <c r="AA66" s="13"/>
      <c r="AB66" s="13">
        <v>3</v>
      </c>
      <c r="AC66" s="13">
        <v>12</v>
      </c>
      <c r="AD66" s="13"/>
      <c r="AE66" s="13"/>
      <c r="AF66" s="13"/>
    </row>
    <row r="67" spans="1:32" ht="13.5" x14ac:dyDescent="0.25">
      <c r="A67" s="33" t="s">
        <v>86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:32" ht="13.5" x14ac:dyDescent="0.25">
      <c r="A68" s="33" t="s">
        <v>13</v>
      </c>
      <c r="B68" s="31"/>
      <c r="C68" s="31"/>
      <c r="D68" s="31"/>
      <c r="E68" s="31"/>
      <c r="F68" s="31"/>
      <c r="G68" s="31"/>
      <c r="H68" s="31"/>
      <c r="I68" s="33" t="s">
        <v>14</v>
      </c>
      <c r="J68" s="31"/>
      <c r="K68" s="31"/>
      <c r="L68" s="31"/>
      <c r="M68" s="31"/>
      <c r="N68" s="31"/>
      <c r="O68" s="31"/>
      <c r="P68" s="31"/>
      <c r="Q68" s="33" t="s">
        <v>15</v>
      </c>
      <c r="R68" s="31"/>
      <c r="S68" s="31"/>
      <c r="T68" s="31"/>
      <c r="U68" s="31"/>
      <c r="V68" s="31"/>
      <c r="W68" s="31"/>
      <c r="X68" s="31"/>
      <c r="Y68" s="33" t="s">
        <v>16</v>
      </c>
      <c r="Z68" s="31"/>
      <c r="AA68" s="31"/>
      <c r="AB68" s="31"/>
      <c r="AC68" s="31"/>
      <c r="AD68" s="31"/>
      <c r="AE68" s="31"/>
      <c r="AF68" s="31"/>
    </row>
    <row r="69" spans="1:32" ht="31.5" x14ac:dyDescent="0.25">
      <c r="A69" s="10" t="s">
        <v>17</v>
      </c>
      <c r="B69" s="10" t="s">
        <v>18</v>
      </c>
      <c r="C69" s="10" t="s">
        <v>19</v>
      </c>
      <c r="D69" s="10" t="s">
        <v>20</v>
      </c>
      <c r="E69" s="10" t="s">
        <v>21</v>
      </c>
      <c r="F69" s="10" t="s">
        <v>22</v>
      </c>
      <c r="G69" s="10" t="s">
        <v>23</v>
      </c>
      <c r="H69" s="10" t="s">
        <v>24</v>
      </c>
      <c r="I69" s="10" t="s">
        <v>17</v>
      </c>
      <c r="J69" s="10" t="s">
        <v>18</v>
      </c>
      <c r="K69" s="10" t="s">
        <v>19</v>
      </c>
      <c r="L69" s="10" t="s">
        <v>20</v>
      </c>
      <c r="M69" s="10" t="s">
        <v>21</v>
      </c>
      <c r="N69" s="10" t="s">
        <v>22</v>
      </c>
      <c r="O69" s="10" t="s">
        <v>23</v>
      </c>
      <c r="P69" s="10" t="s">
        <v>24</v>
      </c>
      <c r="Q69" s="10" t="s">
        <v>17</v>
      </c>
      <c r="R69" s="10" t="s">
        <v>18</v>
      </c>
      <c r="S69" s="10" t="s">
        <v>19</v>
      </c>
      <c r="T69" s="10" t="s">
        <v>20</v>
      </c>
      <c r="U69" s="10" t="s">
        <v>21</v>
      </c>
      <c r="V69" s="10" t="s">
        <v>22</v>
      </c>
      <c r="W69" s="10" t="s">
        <v>23</v>
      </c>
      <c r="X69" s="10" t="s">
        <v>24</v>
      </c>
      <c r="Y69" s="10" t="s">
        <v>17</v>
      </c>
      <c r="Z69" s="10" t="s">
        <v>18</v>
      </c>
      <c r="AA69" s="10" t="s">
        <v>19</v>
      </c>
      <c r="AB69" s="10" t="s">
        <v>20</v>
      </c>
      <c r="AC69" s="10" t="s">
        <v>21</v>
      </c>
      <c r="AD69" s="10" t="s">
        <v>22</v>
      </c>
      <c r="AE69" s="10" t="s">
        <v>23</v>
      </c>
      <c r="AF69" s="10" t="s">
        <v>24</v>
      </c>
    </row>
    <row r="70" spans="1:32" x14ac:dyDescent="0.25">
      <c r="A70" s="40" t="s">
        <v>25</v>
      </c>
      <c r="B70" s="11">
        <v>0.85</v>
      </c>
      <c r="C70" s="12">
        <f t="shared" ref="C70:C74" si="36">MROUND($C$3*B70,25)</f>
        <v>250</v>
      </c>
      <c r="D70" s="13">
        <v>5</v>
      </c>
      <c r="E70" s="13">
        <v>6</v>
      </c>
      <c r="F70" s="37">
        <f>(D70*E70)+(D71*E71)+(D72*E72)+(D73*E73)+(D74*E74)</f>
        <v>30</v>
      </c>
      <c r="G70" s="34">
        <f>AVERAGE(B70:B74)</f>
        <v>0.85</v>
      </c>
      <c r="H70" s="37"/>
      <c r="I70" s="37" t="s">
        <v>28</v>
      </c>
      <c r="J70" s="11">
        <v>0.85</v>
      </c>
      <c r="K70" s="12">
        <f t="shared" ref="K70:K74" si="37">MROUND($I$3*J70,2.5)</f>
        <v>252.5</v>
      </c>
      <c r="L70" s="13">
        <v>5</v>
      </c>
      <c r="M70" s="13">
        <v>3</v>
      </c>
      <c r="N70" s="37">
        <f>(L70*M70)+(L71*M71)+(L72*M72)+(L73*M73)+(L74*M74)</f>
        <v>15</v>
      </c>
      <c r="O70" s="34">
        <f>AVERAGE(J70:J74)</f>
        <v>0.85</v>
      </c>
      <c r="P70" s="37"/>
      <c r="Q70" s="37" t="s">
        <v>25</v>
      </c>
      <c r="R70" s="11">
        <v>0.85</v>
      </c>
      <c r="S70" s="12">
        <f t="shared" ref="S70:S74" si="38">MROUND($C$3*R70,2.5)</f>
        <v>247.5</v>
      </c>
      <c r="T70" s="13">
        <v>5</v>
      </c>
      <c r="U70" s="13">
        <v>6</v>
      </c>
      <c r="V70" s="37">
        <f>(T70*U70)+(T71*U71)+(T72*U72)+(T73*U73)+(T74*U74)</f>
        <v>30</v>
      </c>
      <c r="W70" s="34">
        <f>AVERAGE(R70:R74)</f>
        <v>0.85</v>
      </c>
      <c r="X70" s="37"/>
      <c r="Y70" s="37" t="s">
        <v>28</v>
      </c>
      <c r="Z70" s="11">
        <v>0.85</v>
      </c>
      <c r="AA70" s="12">
        <f t="shared" ref="AA70:AA74" si="39">MROUND($I$3*Z70,2.5)</f>
        <v>252.5</v>
      </c>
      <c r="AB70" s="13">
        <v>5</v>
      </c>
      <c r="AC70" s="13">
        <v>3</v>
      </c>
      <c r="AD70" s="37">
        <f>(AB70*AC70)+(AB71*AC71)+(AB72*AC72)+(AB73*AC73)+(AB74*AC74)</f>
        <v>15</v>
      </c>
      <c r="AE70" s="34">
        <f>AVERAGE(Z70:Z74)</f>
        <v>0.85</v>
      </c>
      <c r="AF70" s="37"/>
    </row>
    <row r="71" spans="1:32" x14ac:dyDescent="0.25">
      <c r="A71" s="41"/>
      <c r="B71" s="11"/>
      <c r="C71" s="12">
        <f t="shared" si="36"/>
        <v>0</v>
      </c>
      <c r="D71" s="13"/>
      <c r="E71" s="13"/>
      <c r="F71" s="35"/>
      <c r="G71" s="35"/>
      <c r="H71" s="35"/>
      <c r="I71" s="35"/>
      <c r="J71" s="11"/>
      <c r="K71" s="12">
        <f t="shared" si="37"/>
        <v>0</v>
      </c>
      <c r="L71" s="13"/>
      <c r="M71" s="13"/>
      <c r="N71" s="35"/>
      <c r="O71" s="35"/>
      <c r="P71" s="35"/>
      <c r="Q71" s="35"/>
      <c r="R71" s="11"/>
      <c r="S71" s="12">
        <f t="shared" si="38"/>
        <v>0</v>
      </c>
      <c r="T71" s="13"/>
      <c r="U71" s="13"/>
      <c r="V71" s="35"/>
      <c r="W71" s="35"/>
      <c r="X71" s="35"/>
      <c r="Y71" s="35"/>
      <c r="Z71" s="11"/>
      <c r="AA71" s="12">
        <f t="shared" si="39"/>
        <v>0</v>
      </c>
      <c r="AB71" s="13"/>
      <c r="AC71" s="13"/>
      <c r="AD71" s="35"/>
      <c r="AE71" s="35"/>
      <c r="AF71" s="35"/>
    </row>
    <row r="72" spans="1:32" x14ac:dyDescent="0.25">
      <c r="A72" s="41"/>
      <c r="B72" s="11"/>
      <c r="C72" s="12">
        <f t="shared" si="36"/>
        <v>0</v>
      </c>
      <c r="D72" s="13"/>
      <c r="E72" s="13"/>
      <c r="F72" s="35"/>
      <c r="G72" s="35"/>
      <c r="H72" s="35"/>
      <c r="I72" s="35"/>
      <c r="J72" s="11"/>
      <c r="K72" s="12">
        <f t="shared" si="37"/>
        <v>0</v>
      </c>
      <c r="L72" s="13"/>
      <c r="M72" s="13"/>
      <c r="N72" s="35"/>
      <c r="O72" s="35"/>
      <c r="P72" s="35"/>
      <c r="Q72" s="35"/>
      <c r="R72" s="11"/>
      <c r="S72" s="12">
        <f t="shared" si="38"/>
        <v>0</v>
      </c>
      <c r="T72" s="13"/>
      <c r="U72" s="13"/>
      <c r="V72" s="35"/>
      <c r="W72" s="35"/>
      <c r="X72" s="35"/>
      <c r="Y72" s="35"/>
      <c r="Z72" s="11"/>
      <c r="AA72" s="12">
        <f t="shared" si="39"/>
        <v>0</v>
      </c>
      <c r="AB72" s="13"/>
      <c r="AC72" s="13"/>
      <c r="AD72" s="35"/>
      <c r="AE72" s="35"/>
      <c r="AF72" s="35"/>
    </row>
    <row r="73" spans="1:32" x14ac:dyDescent="0.25">
      <c r="A73" s="41"/>
      <c r="B73" s="13"/>
      <c r="C73" s="12">
        <f t="shared" si="36"/>
        <v>0</v>
      </c>
      <c r="D73" s="13"/>
      <c r="E73" s="13"/>
      <c r="F73" s="35"/>
      <c r="G73" s="35"/>
      <c r="H73" s="35"/>
      <c r="I73" s="35"/>
      <c r="J73" s="13"/>
      <c r="K73" s="12">
        <f t="shared" si="37"/>
        <v>0</v>
      </c>
      <c r="L73" s="13"/>
      <c r="M73" s="13"/>
      <c r="N73" s="35"/>
      <c r="O73" s="35"/>
      <c r="P73" s="35"/>
      <c r="Q73" s="35"/>
      <c r="R73" s="13"/>
      <c r="S73" s="12">
        <f t="shared" si="38"/>
        <v>0</v>
      </c>
      <c r="T73" s="13"/>
      <c r="U73" s="13"/>
      <c r="V73" s="35"/>
      <c r="W73" s="35"/>
      <c r="X73" s="35"/>
      <c r="Y73" s="35"/>
      <c r="Z73" s="13"/>
      <c r="AA73" s="12">
        <f t="shared" si="39"/>
        <v>0</v>
      </c>
      <c r="AB73" s="13"/>
      <c r="AC73" s="13"/>
      <c r="AD73" s="35"/>
      <c r="AE73" s="35"/>
      <c r="AF73" s="35"/>
    </row>
    <row r="74" spans="1:32" x14ac:dyDescent="0.25">
      <c r="A74" s="42"/>
      <c r="B74" s="13"/>
      <c r="C74" s="12">
        <f t="shared" si="36"/>
        <v>0</v>
      </c>
      <c r="D74" s="13"/>
      <c r="E74" s="13"/>
      <c r="F74" s="36"/>
      <c r="G74" s="36"/>
      <c r="H74" s="36"/>
      <c r="I74" s="36"/>
      <c r="J74" s="13"/>
      <c r="K74" s="12">
        <f t="shared" si="37"/>
        <v>0</v>
      </c>
      <c r="L74" s="13"/>
      <c r="M74" s="13"/>
      <c r="N74" s="36"/>
      <c r="O74" s="36"/>
      <c r="P74" s="36"/>
      <c r="Q74" s="36"/>
      <c r="R74" s="13"/>
      <c r="S74" s="12">
        <f t="shared" si="38"/>
        <v>0</v>
      </c>
      <c r="T74" s="13"/>
      <c r="U74" s="13"/>
      <c r="V74" s="36"/>
      <c r="W74" s="36"/>
      <c r="X74" s="36"/>
      <c r="Y74" s="36"/>
      <c r="Z74" s="13"/>
      <c r="AA74" s="12">
        <f t="shared" si="39"/>
        <v>0</v>
      </c>
      <c r="AB74" s="13"/>
      <c r="AC74" s="13"/>
      <c r="AD74" s="36"/>
      <c r="AE74" s="36"/>
      <c r="AF74" s="36"/>
    </row>
    <row r="75" spans="1:32" x14ac:dyDescent="0.25">
      <c r="A75" s="43" t="s">
        <v>31</v>
      </c>
      <c r="B75" s="17" t="s">
        <v>92</v>
      </c>
      <c r="C75" s="16">
        <f>C55+2.5</f>
        <v>190</v>
      </c>
      <c r="D75" s="17">
        <v>6</v>
      </c>
      <c r="E75" s="17">
        <v>6</v>
      </c>
      <c r="F75" s="38">
        <f>(D75*E75)+(D76*E76)+(D77*E77)+(D78*E78)+(D79*E79)</f>
        <v>36</v>
      </c>
      <c r="G75" s="46">
        <f>C75/$F$3</f>
        <v>0.72438431372549028</v>
      </c>
      <c r="H75" s="38"/>
      <c r="I75" s="38" t="s">
        <v>31</v>
      </c>
      <c r="J75" s="17" t="s">
        <v>92</v>
      </c>
      <c r="K75" s="16">
        <f>K55+2.5</f>
        <v>205</v>
      </c>
      <c r="L75" s="17">
        <v>7</v>
      </c>
      <c r="M75" s="17">
        <v>5</v>
      </c>
      <c r="N75" s="38">
        <f>(L75*M75)+(L76*M76)+(L77*M77)+(L78*M78)+(L79*M79)</f>
        <v>35</v>
      </c>
      <c r="O75" s="46">
        <f>K75/$F$3</f>
        <v>0.78157254901960793</v>
      </c>
      <c r="P75" s="38"/>
      <c r="Q75" s="38" t="s">
        <v>31</v>
      </c>
      <c r="R75" s="17" t="s">
        <v>92</v>
      </c>
      <c r="S75" s="16">
        <f>S55+2.5</f>
        <v>217.5</v>
      </c>
      <c r="T75" s="17">
        <v>8</v>
      </c>
      <c r="U75" s="17">
        <v>4</v>
      </c>
      <c r="V75" s="38">
        <f>(T75*U75)+(T76*U76)+(T77*U77)+(T78*U78)+(T79*U79)</f>
        <v>32</v>
      </c>
      <c r="W75" s="46">
        <f>S75/$F$3</f>
        <v>0.82922941176470599</v>
      </c>
      <c r="X75" s="38"/>
      <c r="Y75" s="38" t="s">
        <v>31</v>
      </c>
      <c r="Z75" s="17" t="s">
        <v>92</v>
      </c>
      <c r="AA75" s="16">
        <f>AA55+2.5</f>
        <v>230</v>
      </c>
      <c r="AB75" s="17">
        <v>10</v>
      </c>
      <c r="AC75" s="17">
        <v>3</v>
      </c>
      <c r="AD75" s="38">
        <f>(AB75*AC75)+(AB76*AC76)+(AB77*AC77)+(AB78*AC78)+(AB79*AC79)</f>
        <v>30</v>
      </c>
      <c r="AE75" s="46">
        <f>AA75/$F$3</f>
        <v>0.87688627450980405</v>
      </c>
      <c r="AF75" s="38"/>
    </row>
    <row r="76" spans="1:32" x14ac:dyDescent="0.25">
      <c r="A76" s="41"/>
      <c r="B76" s="15"/>
      <c r="C76" s="16">
        <f t="shared" ref="C76:C79" si="40">MROUND($F$3*B76,2.5)</f>
        <v>0</v>
      </c>
      <c r="D76" s="17"/>
      <c r="E76" s="17"/>
      <c r="F76" s="35"/>
      <c r="G76" s="35"/>
      <c r="H76" s="35"/>
      <c r="I76" s="35"/>
      <c r="J76" s="15"/>
      <c r="K76" s="16">
        <f t="shared" ref="K76:K79" si="41">MROUND($F$3*J76,2.5)</f>
        <v>0</v>
      </c>
      <c r="L76" s="17"/>
      <c r="M76" s="17"/>
      <c r="N76" s="35"/>
      <c r="O76" s="35"/>
      <c r="P76" s="35"/>
      <c r="Q76" s="35"/>
      <c r="R76" s="15"/>
      <c r="S76" s="16">
        <f t="shared" ref="S76:S79" si="42">MROUND($F$3*R76,2.5)</f>
        <v>0</v>
      </c>
      <c r="T76" s="17"/>
      <c r="U76" s="17"/>
      <c r="V76" s="35"/>
      <c r="W76" s="35"/>
      <c r="X76" s="35"/>
      <c r="Y76" s="35"/>
      <c r="Z76" s="15"/>
      <c r="AA76" s="16">
        <f t="shared" ref="AA76:AA79" si="43">MROUND($F$3*Z76,2.5)</f>
        <v>0</v>
      </c>
      <c r="AB76" s="17"/>
      <c r="AC76" s="17"/>
      <c r="AD76" s="35"/>
      <c r="AE76" s="35"/>
      <c r="AF76" s="35"/>
    </row>
    <row r="77" spans="1:32" x14ac:dyDescent="0.25">
      <c r="A77" s="41"/>
      <c r="B77" s="15"/>
      <c r="C77" s="16">
        <f t="shared" si="40"/>
        <v>0</v>
      </c>
      <c r="D77" s="17"/>
      <c r="E77" s="17"/>
      <c r="F77" s="35"/>
      <c r="G77" s="35"/>
      <c r="H77" s="35"/>
      <c r="I77" s="35"/>
      <c r="J77" s="15"/>
      <c r="K77" s="16">
        <f t="shared" si="41"/>
        <v>0</v>
      </c>
      <c r="L77" s="17"/>
      <c r="M77" s="17"/>
      <c r="N77" s="35"/>
      <c r="O77" s="35"/>
      <c r="P77" s="35"/>
      <c r="Q77" s="35"/>
      <c r="R77" s="15"/>
      <c r="S77" s="16">
        <f t="shared" si="42"/>
        <v>0</v>
      </c>
      <c r="T77" s="17"/>
      <c r="U77" s="17"/>
      <c r="V77" s="35"/>
      <c r="W77" s="35"/>
      <c r="X77" s="35"/>
      <c r="Y77" s="35"/>
      <c r="Z77" s="15"/>
      <c r="AA77" s="16">
        <f t="shared" si="43"/>
        <v>0</v>
      </c>
      <c r="AB77" s="17"/>
      <c r="AC77" s="17"/>
      <c r="AD77" s="35"/>
      <c r="AE77" s="35"/>
      <c r="AF77" s="35"/>
    </row>
    <row r="78" spans="1:32" x14ac:dyDescent="0.25">
      <c r="A78" s="41"/>
      <c r="B78" s="17"/>
      <c r="C78" s="16">
        <f t="shared" si="40"/>
        <v>0</v>
      </c>
      <c r="D78" s="17"/>
      <c r="E78" s="17"/>
      <c r="F78" s="35"/>
      <c r="G78" s="35"/>
      <c r="H78" s="35"/>
      <c r="I78" s="35"/>
      <c r="J78" s="17"/>
      <c r="K78" s="16">
        <f t="shared" si="41"/>
        <v>0</v>
      </c>
      <c r="L78" s="17"/>
      <c r="M78" s="17"/>
      <c r="N78" s="35"/>
      <c r="O78" s="35"/>
      <c r="P78" s="35"/>
      <c r="Q78" s="35"/>
      <c r="R78" s="17"/>
      <c r="S78" s="16">
        <f t="shared" si="42"/>
        <v>0</v>
      </c>
      <c r="T78" s="17"/>
      <c r="U78" s="17"/>
      <c r="V78" s="35"/>
      <c r="W78" s="35"/>
      <c r="X78" s="35"/>
      <c r="Y78" s="35"/>
      <c r="Z78" s="17"/>
      <c r="AA78" s="16">
        <f t="shared" si="43"/>
        <v>0</v>
      </c>
      <c r="AB78" s="17"/>
      <c r="AC78" s="17"/>
      <c r="AD78" s="35"/>
      <c r="AE78" s="35"/>
      <c r="AF78" s="35"/>
    </row>
    <row r="79" spans="1:32" x14ac:dyDescent="0.25">
      <c r="A79" s="42"/>
      <c r="B79" s="17"/>
      <c r="C79" s="16">
        <f t="shared" si="40"/>
        <v>0</v>
      </c>
      <c r="D79" s="17"/>
      <c r="E79" s="17"/>
      <c r="F79" s="36"/>
      <c r="G79" s="36"/>
      <c r="H79" s="36"/>
      <c r="I79" s="36"/>
      <c r="J79" s="17"/>
      <c r="K79" s="16">
        <f t="shared" si="41"/>
        <v>0</v>
      </c>
      <c r="L79" s="17"/>
      <c r="M79" s="17"/>
      <c r="N79" s="36"/>
      <c r="O79" s="36"/>
      <c r="P79" s="36"/>
      <c r="Q79" s="36"/>
      <c r="R79" s="17"/>
      <c r="S79" s="16">
        <f t="shared" si="42"/>
        <v>0</v>
      </c>
      <c r="T79" s="17"/>
      <c r="U79" s="17"/>
      <c r="V79" s="36"/>
      <c r="W79" s="36"/>
      <c r="X79" s="36"/>
      <c r="Y79" s="36"/>
      <c r="Z79" s="17"/>
      <c r="AA79" s="16">
        <f t="shared" si="43"/>
        <v>0</v>
      </c>
      <c r="AB79" s="17"/>
      <c r="AC79" s="17"/>
      <c r="AD79" s="36"/>
      <c r="AE79" s="36"/>
      <c r="AF79" s="36"/>
    </row>
    <row r="80" spans="1:32" x14ac:dyDescent="0.25">
      <c r="A80" s="40" t="s">
        <v>38</v>
      </c>
      <c r="B80" s="11">
        <v>0.75</v>
      </c>
      <c r="C80" s="12">
        <f t="shared" ref="C80:C84" si="44">MROUND($C$3*B80,2.5)</f>
        <v>220</v>
      </c>
      <c r="D80" s="13">
        <v>2</v>
      </c>
      <c r="E80" s="13">
        <v>2</v>
      </c>
      <c r="F80" s="37">
        <f>(D80*E80)+(D81*E81)+(D82*E82)+(D83*E83)+(D84*E84)</f>
        <v>4</v>
      </c>
      <c r="G80" s="34">
        <f>AVERAGE(B80:B84)</f>
        <v>0.75</v>
      </c>
      <c r="H80" s="37"/>
      <c r="I80" s="37" t="s">
        <v>93</v>
      </c>
      <c r="J80" s="11">
        <v>0.75</v>
      </c>
      <c r="K80" s="12">
        <f t="shared" ref="K80:K84" si="45">MROUND($I$3*J80,2.5)</f>
        <v>222.5</v>
      </c>
      <c r="L80" s="13">
        <v>2</v>
      </c>
      <c r="M80" s="13">
        <v>4</v>
      </c>
      <c r="N80" s="37">
        <f>(L80*M80)+(L81*M81)+(L82*M82)+(L83*M83)+(L84*M84)</f>
        <v>8</v>
      </c>
      <c r="O80" s="34">
        <f>AVERAGE(J80:J84)</f>
        <v>0.75</v>
      </c>
      <c r="P80" s="37"/>
      <c r="Q80" s="37" t="s">
        <v>30</v>
      </c>
      <c r="R80" s="11">
        <v>0.55000000000000004</v>
      </c>
      <c r="S80" s="12">
        <f t="shared" ref="S80:S84" si="46">MROUND($C$3*R80,2.5)</f>
        <v>160</v>
      </c>
      <c r="T80" s="13">
        <v>3</v>
      </c>
      <c r="U80" s="13">
        <v>2</v>
      </c>
      <c r="V80" s="37">
        <f>(T80*U80)+(T81*U81)+(T82*U82)+(T83*U83)+(T84*U84)</f>
        <v>6</v>
      </c>
      <c r="W80" s="34">
        <f>AVERAGE(R80:R84)</f>
        <v>0.55000000000000004</v>
      </c>
      <c r="X80" s="37"/>
      <c r="Y80" s="37" t="s">
        <v>93</v>
      </c>
      <c r="Z80" s="11">
        <v>0.75</v>
      </c>
      <c r="AA80" s="12">
        <f t="shared" ref="AA80:AA84" si="47">MROUND($I$3*Z80,2.5)</f>
        <v>222.5</v>
      </c>
      <c r="AB80" s="13">
        <v>2</v>
      </c>
      <c r="AC80" s="13">
        <v>4</v>
      </c>
      <c r="AD80" s="37">
        <f>(AB80*AC80)+(AB81*AC81)+(AB82*AC82)+(AB83*AC83)+(AB84*AC84)</f>
        <v>8</v>
      </c>
      <c r="AE80" s="34">
        <f>AVERAGE(Z80:Z84)</f>
        <v>0.75</v>
      </c>
      <c r="AF80" s="37"/>
    </row>
    <row r="81" spans="1:32" x14ac:dyDescent="0.25">
      <c r="A81" s="41"/>
      <c r="B81" s="13"/>
      <c r="C81" s="12">
        <f t="shared" si="44"/>
        <v>0</v>
      </c>
      <c r="D81" s="13"/>
      <c r="E81" s="13"/>
      <c r="F81" s="35"/>
      <c r="G81" s="35"/>
      <c r="H81" s="35"/>
      <c r="I81" s="35"/>
      <c r="J81" s="13"/>
      <c r="K81" s="12">
        <f t="shared" si="45"/>
        <v>0</v>
      </c>
      <c r="L81" s="13"/>
      <c r="M81" s="13"/>
      <c r="N81" s="35"/>
      <c r="O81" s="35"/>
      <c r="P81" s="35"/>
      <c r="Q81" s="35"/>
      <c r="R81" s="13"/>
      <c r="S81" s="12">
        <f t="shared" si="46"/>
        <v>0</v>
      </c>
      <c r="T81" s="13"/>
      <c r="U81" s="13"/>
      <c r="V81" s="35"/>
      <c r="W81" s="35"/>
      <c r="X81" s="35"/>
      <c r="Y81" s="35"/>
      <c r="Z81" s="11"/>
      <c r="AA81" s="12">
        <f t="shared" si="47"/>
        <v>0</v>
      </c>
      <c r="AB81" s="13"/>
      <c r="AC81" s="13"/>
      <c r="AD81" s="35"/>
      <c r="AE81" s="35"/>
      <c r="AF81" s="35"/>
    </row>
    <row r="82" spans="1:32" x14ac:dyDescent="0.25">
      <c r="A82" s="41"/>
      <c r="B82" s="13"/>
      <c r="C82" s="12">
        <f t="shared" si="44"/>
        <v>0</v>
      </c>
      <c r="D82" s="13"/>
      <c r="E82" s="13"/>
      <c r="F82" s="35"/>
      <c r="G82" s="35"/>
      <c r="H82" s="35"/>
      <c r="I82" s="35"/>
      <c r="J82" s="13"/>
      <c r="K82" s="12">
        <f t="shared" si="45"/>
        <v>0</v>
      </c>
      <c r="L82" s="13"/>
      <c r="M82" s="13"/>
      <c r="N82" s="35"/>
      <c r="O82" s="35"/>
      <c r="P82" s="35"/>
      <c r="Q82" s="35"/>
      <c r="R82" s="13"/>
      <c r="S82" s="12">
        <f t="shared" si="46"/>
        <v>0</v>
      </c>
      <c r="T82" s="13"/>
      <c r="U82" s="13"/>
      <c r="V82" s="35"/>
      <c r="W82" s="35"/>
      <c r="X82" s="35"/>
      <c r="Y82" s="35"/>
      <c r="Z82" s="11"/>
      <c r="AA82" s="12">
        <f t="shared" si="47"/>
        <v>0</v>
      </c>
      <c r="AB82" s="13"/>
      <c r="AC82" s="13"/>
      <c r="AD82" s="35"/>
      <c r="AE82" s="35"/>
      <c r="AF82" s="35"/>
    </row>
    <row r="83" spans="1:32" x14ac:dyDescent="0.25">
      <c r="A83" s="41"/>
      <c r="B83" s="13"/>
      <c r="C83" s="12">
        <f t="shared" si="44"/>
        <v>0</v>
      </c>
      <c r="D83" s="13"/>
      <c r="E83" s="13"/>
      <c r="F83" s="35"/>
      <c r="G83" s="35"/>
      <c r="H83" s="35"/>
      <c r="I83" s="35"/>
      <c r="J83" s="13"/>
      <c r="K83" s="12">
        <f t="shared" si="45"/>
        <v>0</v>
      </c>
      <c r="L83" s="13"/>
      <c r="M83" s="13"/>
      <c r="N83" s="35"/>
      <c r="O83" s="35"/>
      <c r="P83" s="35"/>
      <c r="Q83" s="35"/>
      <c r="R83" s="13"/>
      <c r="S83" s="12">
        <f t="shared" si="46"/>
        <v>0</v>
      </c>
      <c r="T83" s="13"/>
      <c r="U83" s="13"/>
      <c r="V83" s="35"/>
      <c r="W83" s="35"/>
      <c r="X83" s="35"/>
      <c r="Y83" s="35"/>
      <c r="Z83" s="13"/>
      <c r="AA83" s="12">
        <f t="shared" si="47"/>
        <v>0</v>
      </c>
      <c r="AB83" s="13"/>
      <c r="AC83" s="13"/>
      <c r="AD83" s="35"/>
      <c r="AE83" s="35"/>
      <c r="AF83" s="35"/>
    </row>
    <row r="84" spans="1:32" x14ac:dyDescent="0.25">
      <c r="A84" s="42"/>
      <c r="B84" s="13"/>
      <c r="C84" s="12">
        <f t="shared" si="44"/>
        <v>0</v>
      </c>
      <c r="D84" s="13"/>
      <c r="E84" s="13"/>
      <c r="F84" s="36"/>
      <c r="G84" s="36"/>
      <c r="H84" s="36"/>
      <c r="I84" s="36"/>
      <c r="J84" s="13"/>
      <c r="K84" s="12">
        <f t="shared" si="45"/>
        <v>0</v>
      </c>
      <c r="L84" s="13"/>
      <c r="M84" s="13"/>
      <c r="N84" s="36"/>
      <c r="O84" s="36"/>
      <c r="P84" s="36"/>
      <c r="Q84" s="36"/>
      <c r="R84" s="13"/>
      <c r="S84" s="12">
        <f t="shared" si="46"/>
        <v>0</v>
      </c>
      <c r="T84" s="13"/>
      <c r="U84" s="13"/>
      <c r="V84" s="36"/>
      <c r="W84" s="36"/>
      <c r="X84" s="36"/>
      <c r="Y84" s="36"/>
      <c r="Z84" s="13"/>
      <c r="AA84" s="12">
        <f t="shared" si="47"/>
        <v>0</v>
      </c>
      <c r="AB84" s="13"/>
      <c r="AC84" s="13"/>
      <c r="AD84" s="36"/>
      <c r="AE84" s="36"/>
      <c r="AF84" s="36"/>
    </row>
    <row r="85" spans="1:32" ht="94.5" x14ac:dyDescent="0.25">
      <c r="A85" s="24" t="s">
        <v>77</v>
      </c>
      <c r="B85" s="17" t="s">
        <v>54</v>
      </c>
      <c r="C85" s="17"/>
      <c r="D85" s="17">
        <v>3</v>
      </c>
      <c r="E85" s="17">
        <v>12</v>
      </c>
      <c r="F85" s="17"/>
      <c r="G85" s="17"/>
      <c r="H85" s="17"/>
      <c r="I85" s="17" t="s">
        <v>88</v>
      </c>
      <c r="J85" s="17" t="s">
        <v>54</v>
      </c>
      <c r="K85" s="17"/>
      <c r="L85" s="17">
        <v>3</v>
      </c>
      <c r="M85" s="17" t="s">
        <v>89</v>
      </c>
      <c r="N85" s="17"/>
      <c r="O85" s="17"/>
      <c r="P85" s="17"/>
      <c r="Q85" s="17" t="s">
        <v>90</v>
      </c>
      <c r="R85" s="17" t="s">
        <v>54</v>
      </c>
      <c r="S85" s="17"/>
      <c r="T85" s="17">
        <v>3</v>
      </c>
      <c r="U85" s="17">
        <v>12</v>
      </c>
      <c r="V85" s="17"/>
      <c r="W85" s="17"/>
      <c r="X85" s="17"/>
      <c r="Y85" s="17" t="s">
        <v>88</v>
      </c>
      <c r="Z85" s="17" t="s">
        <v>54</v>
      </c>
      <c r="AA85" s="17"/>
      <c r="AB85" s="17">
        <v>3</v>
      </c>
      <c r="AC85" s="17" t="s">
        <v>89</v>
      </c>
      <c r="AD85" s="17"/>
      <c r="AE85" s="17"/>
      <c r="AF85" s="17"/>
    </row>
    <row r="86" spans="1:32" ht="63" x14ac:dyDescent="0.25">
      <c r="A86" s="25" t="s">
        <v>91</v>
      </c>
      <c r="B86" s="13" t="s">
        <v>54</v>
      </c>
      <c r="C86" s="13"/>
      <c r="D86" s="13">
        <v>3</v>
      </c>
      <c r="E86" s="13" t="s">
        <v>79</v>
      </c>
      <c r="F86" s="13"/>
      <c r="G86" s="13"/>
      <c r="H86" s="13"/>
      <c r="I86" s="13" t="s">
        <v>57</v>
      </c>
      <c r="J86" s="26" t="s">
        <v>54</v>
      </c>
      <c r="K86" s="13"/>
      <c r="L86" s="13">
        <v>3</v>
      </c>
      <c r="M86" s="13">
        <v>12</v>
      </c>
      <c r="N86" s="13"/>
      <c r="O86" s="13"/>
      <c r="P86" s="13"/>
      <c r="Q86" s="13" t="s">
        <v>91</v>
      </c>
      <c r="R86" s="13" t="s">
        <v>54</v>
      </c>
      <c r="S86" s="13"/>
      <c r="T86" s="13">
        <v>3</v>
      </c>
      <c r="U86" s="13" t="s">
        <v>79</v>
      </c>
      <c r="V86" s="13"/>
      <c r="W86" s="13"/>
      <c r="X86" s="13"/>
      <c r="Y86" s="13" t="s">
        <v>57</v>
      </c>
      <c r="Z86" s="26" t="s">
        <v>54</v>
      </c>
      <c r="AA86" s="13"/>
      <c r="AB86" s="13">
        <v>3</v>
      </c>
      <c r="AC86" s="13">
        <v>12</v>
      </c>
      <c r="AD86" s="13"/>
      <c r="AE86" s="13"/>
      <c r="AF86" s="13"/>
    </row>
  </sheetData>
  <mergeCells count="216">
    <mergeCell ref="N75:N79"/>
    <mergeCell ref="N80:N84"/>
    <mergeCell ref="O80:O84"/>
    <mergeCell ref="P80:P84"/>
    <mergeCell ref="Q80:Q84"/>
    <mergeCell ref="V80:V84"/>
    <mergeCell ref="W80:W84"/>
    <mergeCell ref="W70:W74"/>
    <mergeCell ref="X70:X74"/>
    <mergeCell ref="Y70:Y74"/>
    <mergeCell ref="AD70:AD74"/>
    <mergeCell ref="AE70:AE74"/>
    <mergeCell ref="O75:O79"/>
    <mergeCell ref="P75:P79"/>
    <mergeCell ref="Q75:Q79"/>
    <mergeCell ref="V75:V79"/>
    <mergeCell ref="W75:W79"/>
    <mergeCell ref="X75:X79"/>
    <mergeCell ref="Y75:Y79"/>
    <mergeCell ref="F70:F74"/>
    <mergeCell ref="G70:G74"/>
    <mergeCell ref="H70:H74"/>
    <mergeCell ref="I70:I74"/>
    <mergeCell ref="N70:N74"/>
    <mergeCell ref="O70:O74"/>
    <mergeCell ref="P70:P74"/>
    <mergeCell ref="Q70:Q74"/>
    <mergeCell ref="V70:V74"/>
    <mergeCell ref="P50:P54"/>
    <mergeCell ref="Q50:Q54"/>
    <mergeCell ref="V50:V54"/>
    <mergeCell ref="W50:W54"/>
    <mergeCell ref="X50:X54"/>
    <mergeCell ref="Y50:Y54"/>
    <mergeCell ref="O55:O59"/>
    <mergeCell ref="P55:P59"/>
    <mergeCell ref="Q55:Q59"/>
    <mergeCell ref="V55:V59"/>
    <mergeCell ref="W55:W59"/>
    <mergeCell ref="X55:X59"/>
    <mergeCell ref="Y55:Y59"/>
    <mergeCell ref="N55:N59"/>
    <mergeCell ref="F35:F39"/>
    <mergeCell ref="F40:F44"/>
    <mergeCell ref="F50:F54"/>
    <mergeCell ref="G50:G54"/>
    <mergeCell ref="H50:H54"/>
    <mergeCell ref="I50:I54"/>
    <mergeCell ref="N50:N54"/>
    <mergeCell ref="O50:O54"/>
    <mergeCell ref="W35:W39"/>
    <mergeCell ref="X35:X39"/>
    <mergeCell ref="Y35:Y39"/>
    <mergeCell ref="AD35:AD39"/>
    <mergeCell ref="AE35:AE39"/>
    <mergeCell ref="AF35:AF39"/>
    <mergeCell ref="O30:O34"/>
    <mergeCell ref="P30:P34"/>
    <mergeCell ref="N35:N39"/>
    <mergeCell ref="O35:O39"/>
    <mergeCell ref="P35:P39"/>
    <mergeCell ref="Q35:Q39"/>
    <mergeCell ref="V35:V39"/>
    <mergeCell ref="X20:X24"/>
    <mergeCell ref="Y20:Y24"/>
    <mergeCell ref="AD20:AD24"/>
    <mergeCell ref="AE20:AE24"/>
    <mergeCell ref="AF20:AF24"/>
    <mergeCell ref="A20:A24"/>
    <mergeCell ref="F20:F24"/>
    <mergeCell ref="G20:G24"/>
    <mergeCell ref="H20:H24"/>
    <mergeCell ref="I20:I24"/>
    <mergeCell ref="V20:V24"/>
    <mergeCell ref="W20:W24"/>
    <mergeCell ref="N20:N24"/>
    <mergeCell ref="O20:O24"/>
    <mergeCell ref="P20:P24"/>
    <mergeCell ref="Q20:Q24"/>
    <mergeCell ref="A10:A14"/>
    <mergeCell ref="G10:G14"/>
    <mergeCell ref="H10:H14"/>
    <mergeCell ref="I10:I14"/>
    <mergeCell ref="O10:O14"/>
    <mergeCell ref="A15:A19"/>
    <mergeCell ref="I15:I19"/>
    <mergeCell ref="Q30:Q34"/>
    <mergeCell ref="V30:V34"/>
    <mergeCell ref="W30:W34"/>
    <mergeCell ref="X30:X34"/>
    <mergeCell ref="Y30:Y34"/>
    <mergeCell ref="AD30:AD34"/>
    <mergeCell ref="AE30:AE34"/>
    <mergeCell ref="AF30:AF34"/>
    <mergeCell ref="A27:AF27"/>
    <mergeCell ref="A28:H28"/>
    <mergeCell ref="I28:P28"/>
    <mergeCell ref="Q28:X28"/>
    <mergeCell ref="Y28:AF28"/>
    <mergeCell ref="A30:A34"/>
    <mergeCell ref="F30:F34"/>
    <mergeCell ref="I30:I34"/>
    <mergeCell ref="N30:N34"/>
    <mergeCell ref="F10:F14"/>
    <mergeCell ref="F15:F19"/>
    <mergeCell ref="G15:G19"/>
    <mergeCell ref="H15:H19"/>
    <mergeCell ref="O15:O19"/>
    <mergeCell ref="P15:P19"/>
    <mergeCell ref="Q15:Q19"/>
    <mergeCell ref="V15:V19"/>
    <mergeCell ref="W15:W19"/>
    <mergeCell ref="N10:N14"/>
    <mergeCell ref="N15:N19"/>
    <mergeCell ref="AE10:AE14"/>
    <mergeCell ref="AF10:AF14"/>
    <mergeCell ref="AD15:AD19"/>
    <mergeCell ref="AE15:AE19"/>
    <mergeCell ref="AF15:AF19"/>
    <mergeCell ref="P10:P14"/>
    <mergeCell ref="Q10:Q14"/>
    <mergeCell ref="V10:V14"/>
    <mergeCell ref="W10:W14"/>
    <mergeCell ref="X10:X14"/>
    <mergeCell ref="Y10:Y14"/>
    <mergeCell ref="AD10:AD14"/>
    <mergeCell ref="X15:X19"/>
    <mergeCell ref="Y15:Y19"/>
    <mergeCell ref="Q8:X8"/>
    <mergeCell ref="Y8:AF8"/>
    <mergeCell ref="A1:C1"/>
    <mergeCell ref="D1:F1"/>
    <mergeCell ref="G1:I1"/>
    <mergeCell ref="F4:I6"/>
    <mergeCell ref="A7:AF7"/>
    <mergeCell ref="A8:H8"/>
    <mergeCell ref="I8:P8"/>
    <mergeCell ref="A68:H68"/>
    <mergeCell ref="I68:P68"/>
    <mergeCell ref="Q68:X68"/>
    <mergeCell ref="Y68:AF68"/>
    <mergeCell ref="AF70:AF74"/>
    <mergeCell ref="AD75:AD79"/>
    <mergeCell ref="AE75:AE79"/>
    <mergeCell ref="AF75:AF79"/>
    <mergeCell ref="AD80:AD84"/>
    <mergeCell ref="AE80:AE84"/>
    <mergeCell ref="AF80:AF84"/>
    <mergeCell ref="F75:F79"/>
    <mergeCell ref="F80:F84"/>
    <mergeCell ref="G80:G84"/>
    <mergeCell ref="H80:H84"/>
    <mergeCell ref="A70:A74"/>
    <mergeCell ref="A75:A79"/>
    <mergeCell ref="G75:G79"/>
    <mergeCell ref="H75:H79"/>
    <mergeCell ref="I75:I79"/>
    <mergeCell ref="A80:A84"/>
    <mergeCell ref="I80:I84"/>
    <mergeCell ref="X80:X84"/>
    <mergeCell ref="Y80:Y84"/>
    <mergeCell ref="N60:N64"/>
    <mergeCell ref="O60:O64"/>
    <mergeCell ref="P60:P64"/>
    <mergeCell ref="Q60:Q64"/>
    <mergeCell ref="V60:V64"/>
    <mergeCell ref="W60:W64"/>
    <mergeCell ref="X60:X64"/>
    <mergeCell ref="Y60:Y64"/>
    <mergeCell ref="A67:AF67"/>
    <mergeCell ref="AE60:AE64"/>
    <mergeCell ref="AF60:AF64"/>
    <mergeCell ref="AD50:AD54"/>
    <mergeCell ref="AE50:AE54"/>
    <mergeCell ref="AF50:AF54"/>
    <mergeCell ref="AD55:AD59"/>
    <mergeCell ref="AE55:AE59"/>
    <mergeCell ref="AF55:AF59"/>
    <mergeCell ref="AD60:AD64"/>
    <mergeCell ref="A50:A54"/>
    <mergeCell ref="A55:A59"/>
    <mergeCell ref="A60:A64"/>
    <mergeCell ref="F60:F64"/>
    <mergeCell ref="G60:G64"/>
    <mergeCell ref="H60:H64"/>
    <mergeCell ref="I60:I64"/>
    <mergeCell ref="G30:G34"/>
    <mergeCell ref="H30:H34"/>
    <mergeCell ref="A35:A39"/>
    <mergeCell ref="G35:G39"/>
    <mergeCell ref="H35:H39"/>
    <mergeCell ref="I35:I39"/>
    <mergeCell ref="I40:I44"/>
    <mergeCell ref="F55:F59"/>
    <mergeCell ref="G55:G59"/>
    <mergeCell ref="H55:H59"/>
    <mergeCell ref="I55:I59"/>
    <mergeCell ref="W40:W44"/>
    <mergeCell ref="X40:X44"/>
    <mergeCell ref="Y40:Y44"/>
    <mergeCell ref="AD40:AD44"/>
    <mergeCell ref="AE40:AE44"/>
    <mergeCell ref="AF40:AF44"/>
    <mergeCell ref="A47:AF47"/>
    <mergeCell ref="A48:H48"/>
    <mergeCell ref="I48:P48"/>
    <mergeCell ref="Q48:X48"/>
    <mergeCell ref="Y48:AF48"/>
    <mergeCell ref="G40:G44"/>
    <mergeCell ref="H40:H44"/>
    <mergeCell ref="N40:N44"/>
    <mergeCell ref="O40:O44"/>
    <mergeCell ref="P40:P44"/>
    <mergeCell ref="Q40:Q44"/>
    <mergeCell ref="V40:V44"/>
    <mergeCell ref="A40:A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F86"/>
  <sheetViews>
    <sheetView workbookViewId="0"/>
  </sheetViews>
  <sheetFormatPr defaultColWidth="14.42578125" defaultRowHeight="15.75" customHeight="1" x14ac:dyDescent="0.2"/>
  <sheetData>
    <row r="1" spans="1:32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0" t="s">
        <v>3</v>
      </c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 x14ac:dyDescent="0.25">
      <c r="A2" s="2" t="s">
        <v>4</v>
      </c>
      <c r="B2" s="2" t="s">
        <v>5</v>
      </c>
      <c r="C2" s="2" t="s">
        <v>6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  <c r="I2" s="2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 customHeight="1" x14ac:dyDescent="0.25">
      <c r="A3" s="7">
        <v>260</v>
      </c>
      <c r="B3" s="7">
        <v>5</v>
      </c>
      <c r="C3" s="8">
        <f>A3/(1.0278-(0.0278*B3))</f>
        <v>292.5292529252925</v>
      </c>
      <c r="D3" s="7">
        <v>200</v>
      </c>
      <c r="E3" s="7">
        <v>5</v>
      </c>
      <c r="F3" s="8">
        <f>D3/(1.0278-(0.0278*E3))</f>
        <v>225.02250225022502</v>
      </c>
      <c r="G3" s="7">
        <v>280</v>
      </c>
      <c r="H3" s="7">
        <v>3</v>
      </c>
      <c r="I3" s="8">
        <f>G3/(1.0278-(0.0278*H3))</f>
        <v>296.48454044896232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x14ac:dyDescent="0.25">
      <c r="A4" s="2" t="s">
        <v>7</v>
      </c>
      <c r="B4" s="2">
        <v>1</v>
      </c>
      <c r="C4" s="2">
        <v>2</v>
      </c>
      <c r="D4" s="2">
        <v>3</v>
      </c>
      <c r="E4" s="2">
        <v>4</v>
      </c>
      <c r="F4" s="32" t="s">
        <v>8</v>
      </c>
      <c r="G4" s="31"/>
      <c r="H4" s="31"/>
      <c r="I4" s="3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6"/>
      <c r="AC4" s="6"/>
      <c r="AD4" s="6"/>
      <c r="AE4" s="6"/>
      <c r="AF4" s="6"/>
    </row>
    <row r="5" spans="1:32" ht="15.75" customHeight="1" x14ac:dyDescent="0.25">
      <c r="A5" s="2" t="s">
        <v>9</v>
      </c>
      <c r="B5" s="2">
        <f>SUM(F10:F24,N10:N24,V10:V24,AD10:AD24)</f>
        <v>216</v>
      </c>
      <c r="C5" s="2">
        <f>SUM(F30:F44,N30:N44,V30:V44,AD30:AD44)</f>
        <v>91</v>
      </c>
      <c r="D5" s="2">
        <f>SUM(F50:F64,N50:N64,V50:V64,AD50:AD64)</f>
        <v>216</v>
      </c>
      <c r="E5" s="2">
        <f>SUM(F70:F84,N70:N84,V70:V84,AD70:AD84)</f>
        <v>77</v>
      </c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  <c r="AA5" s="6"/>
      <c r="AB5" s="6"/>
      <c r="AC5" s="6"/>
      <c r="AD5" s="6"/>
      <c r="AE5" s="6"/>
      <c r="AF5" s="6"/>
    </row>
    <row r="6" spans="1:32" ht="15.75" customHeight="1" x14ac:dyDescent="0.25">
      <c r="A6" s="2" t="s">
        <v>10</v>
      </c>
      <c r="B6" s="9">
        <f>AVERAGE(G10:G24,O10:O24,W10:W24,AE10:AE24)</f>
        <v>0.65</v>
      </c>
      <c r="C6" s="9">
        <f>AVERAGE(G30:G44,O30:O44,W30:W44,AE30:AE44)</f>
        <v>0.79166666666666663</v>
      </c>
      <c r="D6" s="9">
        <f>AVERAGE(G50:G64,O50:O64,W50:W64,AE50:AE64)</f>
        <v>0.66749999999999998</v>
      </c>
      <c r="E6" s="9">
        <f>AVERAGE(G70:G84,O70:O84,W70:W84,AE70:AE84)</f>
        <v>0.77589166666666654</v>
      </c>
      <c r="F6" s="31"/>
      <c r="G6" s="31"/>
      <c r="H6" s="31"/>
      <c r="I6" s="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6"/>
      <c r="AE6" s="6"/>
      <c r="AF6" s="6"/>
    </row>
    <row r="7" spans="1:32" ht="15.75" customHeight="1" x14ac:dyDescent="0.25">
      <c r="A7" s="33" t="s">
        <v>74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3" t="s">
        <v>14</v>
      </c>
      <c r="J8" s="31"/>
      <c r="K8" s="31"/>
      <c r="L8" s="31"/>
      <c r="M8" s="31"/>
      <c r="N8" s="31"/>
      <c r="O8" s="31"/>
      <c r="P8" s="31"/>
      <c r="Q8" s="33" t="s">
        <v>15</v>
      </c>
      <c r="R8" s="31"/>
      <c r="S8" s="31"/>
      <c r="T8" s="31"/>
      <c r="U8" s="31"/>
      <c r="V8" s="31"/>
      <c r="W8" s="31"/>
      <c r="X8" s="31"/>
      <c r="Y8" s="33" t="s">
        <v>16</v>
      </c>
      <c r="Z8" s="31"/>
      <c r="AA8" s="31"/>
      <c r="AB8" s="31"/>
      <c r="AC8" s="31"/>
      <c r="AD8" s="31"/>
      <c r="AE8" s="31"/>
      <c r="AF8" s="31"/>
    </row>
    <row r="9" spans="1:32" ht="15.75" customHeight="1" x14ac:dyDescent="0.25">
      <c r="A9" s="10" t="s">
        <v>17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10" t="s">
        <v>24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0" t="s">
        <v>24</v>
      </c>
      <c r="Y9" s="10" t="s">
        <v>17</v>
      </c>
      <c r="Z9" s="10" t="s">
        <v>18</v>
      </c>
      <c r="AA9" s="10" t="s">
        <v>19</v>
      </c>
      <c r="AB9" s="10" t="s">
        <v>20</v>
      </c>
      <c r="AC9" s="10" t="s">
        <v>21</v>
      </c>
      <c r="AD9" s="10" t="s">
        <v>22</v>
      </c>
      <c r="AE9" s="10" t="s">
        <v>23</v>
      </c>
      <c r="AF9" s="10" t="s">
        <v>24</v>
      </c>
    </row>
    <row r="10" spans="1:32" ht="15.75" customHeight="1" x14ac:dyDescent="0.25">
      <c r="A10" s="40" t="s">
        <v>25</v>
      </c>
      <c r="B10" s="11">
        <v>0.9</v>
      </c>
      <c r="C10" s="12">
        <f t="shared" ref="C10:C14" si="0">MROUND($C$3*B10,2.5)</f>
        <v>262.5</v>
      </c>
      <c r="D10" s="13">
        <v>4</v>
      </c>
      <c r="E10" s="13">
        <v>5</v>
      </c>
      <c r="F10" s="37">
        <f>(D10*E10)+(D11*E11)+(D12*E12)+(D13*E13)+(D14*E14)</f>
        <v>20</v>
      </c>
      <c r="G10" s="34">
        <f>AVERAGE(B10:B14)</f>
        <v>0.9</v>
      </c>
      <c r="H10" s="37"/>
      <c r="I10" s="37" t="s">
        <v>28</v>
      </c>
      <c r="J10" s="11">
        <v>0.6</v>
      </c>
      <c r="K10" s="12">
        <f t="shared" ref="K10:K14" si="1">MROUND($I$3*J10,2.5)</f>
        <v>177.5</v>
      </c>
      <c r="L10" s="13">
        <v>6</v>
      </c>
      <c r="M10" s="13">
        <v>4</v>
      </c>
      <c r="N10" s="37">
        <f>(L10*M10)+(L11*M11)+(L12*M12)+(L13*M13)+(L14*M14)</f>
        <v>24</v>
      </c>
      <c r="O10" s="34">
        <f>AVERAGE(J10:J14)</f>
        <v>0.6</v>
      </c>
      <c r="P10" s="37"/>
      <c r="Q10" s="37" t="s">
        <v>25</v>
      </c>
      <c r="R10" s="11">
        <v>0.8</v>
      </c>
      <c r="S10" s="12">
        <f t="shared" ref="S10:S14" si="2">MROUND($C$3*R10,2.5)</f>
        <v>235</v>
      </c>
      <c r="T10" s="13">
        <v>6</v>
      </c>
      <c r="U10" s="13">
        <v>2</v>
      </c>
      <c r="V10" s="37">
        <f>(T10*U10)+(T11*U11)+(T12*U12)+(T13*U13)+(T14*U14)</f>
        <v>12</v>
      </c>
      <c r="W10" s="34">
        <f>AVERAGE(R10:R14)</f>
        <v>0.8</v>
      </c>
      <c r="X10" s="37"/>
      <c r="Y10" s="37" t="s">
        <v>93</v>
      </c>
      <c r="Z10" s="11">
        <v>0.55000000000000004</v>
      </c>
      <c r="AA10" s="12">
        <f t="shared" ref="AA10:AA14" si="3">MROUND($I$3*Z10,2.5)</f>
        <v>162.5</v>
      </c>
      <c r="AB10" s="13">
        <v>6</v>
      </c>
      <c r="AC10" s="13">
        <v>4</v>
      </c>
      <c r="AD10" s="37">
        <f>(AB10*AC10)+(AB11*AC11)+(AB12*AC12)+(AB13*AC13)+(AB14*AC14)</f>
        <v>24</v>
      </c>
      <c r="AE10" s="34">
        <f>AVERAGE(Z10:Z14)</f>
        <v>0.55000000000000004</v>
      </c>
      <c r="AF10" s="37"/>
    </row>
    <row r="11" spans="1:32" ht="15.75" customHeight="1" x14ac:dyDescent="0.25">
      <c r="A11" s="41"/>
      <c r="B11" s="11"/>
      <c r="C11" s="12">
        <f t="shared" si="0"/>
        <v>0</v>
      </c>
      <c r="D11" s="13"/>
      <c r="E11" s="13"/>
      <c r="F11" s="35"/>
      <c r="G11" s="35"/>
      <c r="H11" s="35"/>
      <c r="I11" s="35"/>
      <c r="J11" s="11"/>
      <c r="K11" s="12">
        <f t="shared" si="1"/>
        <v>0</v>
      </c>
      <c r="L11" s="13"/>
      <c r="M11" s="13"/>
      <c r="N11" s="35"/>
      <c r="O11" s="35"/>
      <c r="P11" s="35"/>
      <c r="Q11" s="35"/>
      <c r="R11" s="11"/>
      <c r="S11" s="12">
        <f t="shared" si="2"/>
        <v>0</v>
      </c>
      <c r="T11" s="13"/>
      <c r="U11" s="13"/>
      <c r="V11" s="35"/>
      <c r="W11" s="35"/>
      <c r="X11" s="35"/>
      <c r="Y11" s="35"/>
      <c r="Z11" s="11"/>
      <c r="AA11" s="12">
        <f t="shared" si="3"/>
        <v>0</v>
      </c>
      <c r="AB11" s="13"/>
      <c r="AC11" s="13"/>
      <c r="AD11" s="35"/>
      <c r="AE11" s="35"/>
      <c r="AF11" s="35"/>
    </row>
    <row r="12" spans="1:32" ht="15.75" customHeight="1" x14ac:dyDescent="0.25">
      <c r="A12" s="41"/>
      <c r="B12" s="11"/>
      <c r="C12" s="12">
        <f t="shared" si="0"/>
        <v>0</v>
      </c>
      <c r="D12" s="13"/>
      <c r="E12" s="13"/>
      <c r="F12" s="35"/>
      <c r="G12" s="35"/>
      <c r="H12" s="35"/>
      <c r="I12" s="35"/>
      <c r="J12" s="11"/>
      <c r="K12" s="12">
        <f t="shared" si="1"/>
        <v>0</v>
      </c>
      <c r="L12" s="13"/>
      <c r="M12" s="13"/>
      <c r="N12" s="35"/>
      <c r="O12" s="35"/>
      <c r="P12" s="35"/>
      <c r="Q12" s="35"/>
      <c r="R12" s="11"/>
      <c r="S12" s="12">
        <f t="shared" si="2"/>
        <v>0</v>
      </c>
      <c r="T12" s="13"/>
      <c r="U12" s="13"/>
      <c r="V12" s="35"/>
      <c r="W12" s="35"/>
      <c r="X12" s="35"/>
      <c r="Y12" s="35"/>
      <c r="Z12" s="11"/>
      <c r="AA12" s="12">
        <f t="shared" si="3"/>
        <v>0</v>
      </c>
      <c r="AB12" s="13"/>
      <c r="AC12" s="13"/>
      <c r="AD12" s="35"/>
      <c r="AE12" s="35"/>
      <c r="AF12" s="35"/>
    </row>
    <row r="13" spans="1:32" ht="15.75" customHeight="1" x14ac:dyDescent="0.25">
      <c r="A13" s="41"/>
      <c r="B13" s="13"/>
      <c r="C13" s="12">
        <f t="shared" si="0"/>
        <v>0</v>
      </c>
      <c r="D13" s="13"/>
      <c r="E13" s="13"/>
      <c r="F13" s="35"/>
      <c r="G13" s="35"/>
      <c r="H13" s="35"/>
      <c r="I13" s="35"/>
      <c r="J13" s="13"/>
      <c r="K13" s="12">
        <f t="shared" si="1"/>
        <v>0</v>
      </c>
      <c r="L13" s="13"/>
      <c r="M13" s="13"/>
      <c r="N13" s="35"/>
      <c r="O13" s="35"/>
      <c r="P13" s="35"/>
      <c r="Q13" s="35"/>
      <c r="R13" s="13"/>
      <c r="S13" s="12">
        <f t="shared" si="2"/>
        <v>0</v>
      </c>
      <c r="T13" s="13"/>
      <c r="U13" s="13"/>
      <c r="V13" s="35"/>
      <c r="W13" s="35"/>
      <c r="X13" s="35"/>
      <c r="Y13" s="35"/>
      <c r="Z13" s="13"/>
      <c r="AA13" s="12">
        <f t="shared" si="3"/>
        <v>0</v>
      </c>
      <c r="AB13" s="13"/>
      <c r="AC13" s="13"/>
      <c r="AD13" s="35"/>
      <c r="AE13" s="35"/>
      <c r="AF13" s="35"/>
    </row>
    <row r="14" spans="1:32" ht="15.75" customHeight="1" x14ac:dyDescent="0.25">
      <c r="A14" s="42"/>
      <c r="B14" s="13"/>
      <c r="C14" s="12">
        <f t="shared" si="0"/>
        <v>0</v>
      </c>
      <c r="D14" s="13"/>
      <c r="E14" s="13"/>
      <c r="F14" s="36"/>
      <c r="G14" s="36"/>
      <c r="H14" s="36"/>
      <c r="I14" s="36"/>
      <c r="J14" s="13"/>
      <c r="K14" s="12">
        <f t="shared" si="1"/>
        <v>0</v>
      </c>
      <c r="L14" s="13"/>
      <c r="M14" s="13"/>
      <c r="N14" s="36"/>
      <c r="O14" s="36"/>
      <c r="P14" s="36"/>
      <c r="Q14" s="36"/>
      <c r="R14" s="13"/>
      <c r="S14" s="12">
        <f t="shared" si="2"/>
        <v>0</v>
      </c>
      <c r="T14" s="13"/>
      <c r="U14" s="13"/>
      <c r="V14" s="36"/>
      <c r="W14" s="36"/>
      <c r="X14" s="36"/>
      <c r="Y14" s="36"/>
      <c r="Z14" s="13"/>
      <c r="AA14" s="12">
        <f t="shared" si="3"/>
        <v>0</v>
      </c>
      <c r="AB14" s="13"/>
      <c r="AC14" s="13"/>
      <c r="AD14" s="36"/>
      <c r="AE14" s="36"/>
      <c r="AF14" s="36"/>
    </row>
    <row r="15" spans="1:32" ht="15.75" customHeight="1" x14ac:dyDescent="0.25">
      <c r="A15" s="43" t="s">
        <v>31</v>
      </c>
      <c r="B15" s="15">
        <v>0.7</v>
      </c>
      <c r="C15" s="16">
        <f t="shared" ref="C15:C19" si="4">MROUND($F$3*B15,2.5)</f>
        <v>157.5</v>
      </c>
      <c r="D15" s="17">
        <v>3</v>
      </c>
      <c r="E15" s="17">
        <v>6</v>
      </c>
      <c r="F15" s="38">
        <f>(D15*E15)+(D16*E16)+(D17*E17)+(D18*E18)+(D19*E19)</f>
        <v>18</v>
      </c>
      <c r="G15" s="39">
        <f>AVERAGE(B15:B19)</f>
        <v>0.7</v>
      </c>
      <c r="H15" s="38"/>
      <c r="I15" s="38" t="s">
        <v>27</v>
      </c>
      <c r="J15" s="15">
        <v>0.65</v>
      </c>
      <c r="K15" s="16">
        <f t="shared" ref="K15:K19" si="5">MROUND($F$3*J15,2.5)</f>
        <v>147.5</v>
      </c>
      <c r="L15" s="17">
        <v>3</v>
      </c>
      <c r="M15" s="17">
        <v>8</v>
      </c>
      <c r="N15" s="38">
        <f>(L15*M15)+(L16*M16)+(L17*M17)+(L18*M18)+(L19*M19)</f>
        <v>24</v>
      </c>
      <c r="O15" s="39">
        <f>AVERAGE(J15:J19)</f>
        <v>0.65</v>
      </c>
      <c r="P15" s="38"/>
      <c r="Q15" s="38" t="s">
        <v>94</v>
      </c>
      <c r="R15" s="15">
        <v>0.7</v>
      </c>
      <c r="S15" s="16">
        <f t="shared" ref="S15:S19" si="6">MROUND($F$3*R15,2.5)</f>
        <v>157.5</v>
      </c>
      <c r="T15" s="17">
        <v>3</v>
      </c>
      <c r="U15" s="17">
        <v>8</v>
      </c>
      <c r="V15" s="38">
        <f>(T15*U15)+(T16*U16)+(T17*U17)+(T18*U18)+(T19*U19)</f>
        <v>24</v>
      </c>
      <c r="W15" s="39">
        <f>AVERAGE(R15:R19)</f>
        <v>0.7</v>
      </c>
      <c r="X15" s="38"/>
      <c r="Y15" s="38" t="s">
        <v>69</v>
      </c>
      <c r="Z15" s="15">
        <v>0.65</v>
      </c>
      <c r="AA15" s="16">
        <f t="shared" ref="AA15:AA19" si="7">MROUND($F$3*Z15,2.5)</f>
        <v>147.5</v>
      </c>
      <c r="AB15" s="17">
        <v>3</v>
      </c>
      <c r="AC15" s="17">
        <v>8</v>
      </c>
      <c r="AD15" s="38">
        <f>(AB15*AC15)+(AB16*AC16)+(AB17*AC17)+(AB18*AC18)+(AB19*AC19)</f>
        <v>24</v>
      </c>
      <c r="AE15" s="39">
        <f>AVERAGE(Z15:Z19)</f>
        <v>0.65</v>
      </c>
      <c r="AF15" s="38"/>
    </row>
    <row r="16" spans="1:32" ht="15.75" customHeight="1" x14ac:dyDescent="0.25">
      <c r="A16" s="41"/>
      <c r="B16" s="15"/>
      <c r="C16" s="16">
        <f t="shared" si="4"/>
        <v>0</v>
      </c>
      <c r="D16" s="17"/>
      <c r="E16" s="17"/>
      <c r="F16" s="35"/>
      <c r="G16" s="35"/>
      <c r="H16" s="35"/>
      <c r="I16" s="35"/>
      <c r="J16" s="15"/>
      <c r="K16" s="16">
        <f t="shared" si="5"/>
        <v>0</v>
      </c>
      <c r="L16" s="17"/>
      <c r="M16" s="17"/>
      <c r="N16" s="35"/>
      <c r="O16" s="35"/>
      <c r="P16" s="35"/>
      <c r="Q16" s="35"/>
      <c r="R16" s="15"/>
      <c r="S16" s="16">
        <f t="shared" si="6"/>
        <v>0</v>
      </c>
      <c r="T16" s="17"/>
      <c r="U16" s="17"/>
      <c r="V16" s="35"/>
      <c r="W16" s="35"/>
      <c r="X16" s="35"/>
      <c r="Y16" s="35"/>
      <c r="Z16" s="15"/>
      <c r="AA16" s="16">
        <f t="shared" si="7"/>
        <v>0</v>
      </c>
      <c r="AB16" s="17"/>
      <c r="AC16" s="17"/>
      <c r="AD16" s="35"/>
      <c r="AE16" s="35"/>
      <c r="AF16" s="35"/>
    </row>
    <row r="17" spans="1:32" ht="15.75" customHeight="1" x14ac:dyDescent="0.25">
      <c r="A17" s="41"/>
      <c r="B17" s="15"/>
      <c r="C17" s="16">
        <f t="shared" si="4"/>
        <v>0</v>
      </c>
      <c r="D17" s="17"/>
      <c r="E17" s="17"/>
      <c r="F17" s="35"/>
      <c r="G17" s="35"/>
      <c r="H17" s="35"/>
      <c r="I17" s="35"/>
      <c r="J17" s="15"/>
      <c r="K17" s="16">
        <f t="shared" si="5"/>
        <v>0</v>
      </c>
      <c r="L17" s="17"/>
      <c r="M17" s="17"/>
      <c r="N17" s="35"/>
      <c r="O17" s="35"/>
      <c r="P17" s="35"/>
      <c r="Q17" s="35"/>
      <c r="R17" s="15"/>
      <c r="S17" s="16">
        <f t="shared" si="6"/>
        <v>0</v>
      </c>
      <c r="T17" s="17"/>
      <c r="U17" s="17"/>
      <c r="V17" s="35"/>
      <c r="W17" s="35"/>
      <c r="X17" s="35"/>
      <c r="Y17" s="35"/>
      <c r="Z17" s="15"/>
      <c r="AA17" s="16">
        <f t="shared" si="7"/>
        <v>0</v>
      </c>
      <c r="AB17" s="17"/>
      <c r="AC17" s="17"/>
      <c r="AD17" s="35"/>
      <c r="AE17" s="35"/>
      <c r="AF17" s="35"/>
    </row>
    <row r="18" spans="1:32" ht="15.75" customHeight="1" x14ac:dyDescent="0.25">
      <c r="A18" s="41"/>
      <c r="B18" s="17"/>
      <c r="C18" s="16">
        <f t="shared" si="4"/>
        <v>0</v>
      </c>
      <c r="D18" s="17"/>
      <c r="E18" s="17"/>
      <c r="F18" s="35"/>
      <c r="G18" s="35"/>
      <c r="H18" s="35"/>
      <c r="I18" s="35"/>
      <c r="J18" s="17"/>
      <c r="K18" s="16">
        <f t="shared" si="5"/>
        <v>0</v>
      </c>
      <c r="L18" s="17"/>
      <c r="M18" s="17"/>
      <c r="N18" s="35"/>
      <c r="O18" s="35"/>
      <c r="P18" s="35"/>
      <c r="Q18" s="35"/>
      <c r="R18" s="17"/>
      <c r="S18" s="16">
        <f t="shared" si="6"/>
        <v>0</v>
      </c>
      <c r="T18" s="17"/>
      <c r="U18" s="17"/>
      <c r="V18" s="35"/>
      <c r="W18" s="35"/>
      <c r="X18" s="35"/>
      <c r="Y18" s="35"/>
      <c r="Z18" s="17"/>
      <c r="AA18" s="16">
        <f t="shared" si="7"/>
        <v>0</v>
      </c>
      <c r="AB18" s="17"/>
      <c r="AC18" s="17"/>
      <c r="AD18" s="35"/>
      <c r="AE18" s="35"/>
      <c r="AF18" s="35"/>
    </row>
    <row r="19" spans="1:32" ht="15.75" customHeight="1" x14ac:dyDescent="0.25">
      <c r="A19" s="42"/>
      <c r="B19" s="17"/>
      <c r="C19" s="16">
        <f t="shared" si="4"/>
        <v>0</v>
      </c>
      <c r="D19" s="17"/>
      <c r="E19" s="17"/>
      <c r="F19" s="36"/>
      <c r="G19" s="36"/>
      <c r="H19" s="36"/>
      <c r="I19" s="36"/>
      <c r="J19" s="17"/>
      <c r="K19" s="16">
        <f t="shared" si="5"/>
        <v>0</v>
      </c>
      <c r="L19" s="17"/>
      <c r="M19" s="17"/>
      <c r="N19" s="36"/>
      <c r="O19" s="36"/>
      <c r="P19" s="36"/>
      <c r="Q19" s="36"/>
      <c r="R19" s="17"/>
      <c r="S19" s="16">
        <f t="shared" si="6"/>
        <v>0</v>
      </c>
      <c r="T19" s="17"/>
      <c r="U19" s="17"/>
      <c r="V19" s="36"/>
      <c r="W19" s="36"/>
      <c r="X19" s="36"/>
      <c r="Y19" s="36"/>
      <c r="Z19" s="17"/>
      <c r="AA19" s="16">
        <f t="shared" si="7"/>
        <v>0</v>
      </c>
      <c r="AB19" s="17"/>
      <c r="AC19" s="17"/>
      <c r="AD19" s="36"/>
      <c r="AE19" s="36"/>
      <c r="AF19" s="36"/>
    </row>
    <row r="20" spans="1:32" ht="15.75" customHeight="1" x14ac:dyDescent="0.25">
      <c r="A20" s="40" t="s">
        <v>95</v>
      </c>
      <c r="B20" s="11">
        <v>0</v>
      </c>
      <c r="C20" s="12">
        <f t="shared" ref="C20:C24" si="8">MROUND($C$3*B20,2.5)</f>
        <v>0</v>
      </c>
      <c r="D20" s="13">
        <v>0</v>
      </c>
      <c r="E20" s="13">
        <v>0</v>
      </c>
      <c r="F20" s="37">
        <f>(D20*E20)+(D21*E21)+(D22*E22)+(D23*E23)+(D24*E24)</f>
        <v>0</v>
      </c>
      <c r="G20" s="37"/>
      <c r="H20" s="37"/>
      <c r="I20" s="37" t="s">
        <v>96</v>
      </c>
      <c r="J20" s="11">
        <v>0.6</v>
      </c>
      <c r="K20" s="12">
        <f t="shared" ref="K20:K24" si="9">MROUND($I$3*J20,2.5)</f>
        <v>177.5</v>
      </c>
      <c r="L20" s="13">
        <v>4</v>
      </c>
      <c r="M20" s="13">
        <v>4</v>
      </c>
      <c r="N20" s="37">
        <f>(L20*M20)+(L21*M21)+(L22*M22)+(L23*M23)+(L24*M24)</f>
        <v>16</v>
      </c>
      <c r="O20" s="34">
        <f>AVERAGE(J20:J24)</f>
        <v>0.6</v>
      </c>
      <c r="P20" s="37"/>
      <c r="Q20" s="37" t="s">
        <v>95</v>
      </c>
      <c r="R20" s="11">
        <v>0</v>
      </c>
      <c r="S20" s="12">
        <f t="shared" ref="S20:S24" si="10">MROUND($C$3*R20,2.5)</f>
        <v>0</v>
      </c>
      <c r="T20" s="13"/>
      <c r="U20" s="13"/>
      <c r="V20" s="37">
        <f>(T20*U20)+(T21*U21)+(T22*U22)+(T23*U23)+(T24*U24)</f>
        <v>0</v>
      </c>
      <c r="W20" s="34"/>
      <c r="X20" s="37"/>
      <c r="Y20" s="37" t="s">
        <v>87</v>
      </c>
      <c r="Z20" s="11">
        <v>0.35</v>
      </c>
      <c r="AA20" s="12">
        <f t="shared" ref="AA20:AA24" si="11">MROUND($I$3*Z20,2.5)</f>
        <v>105</v>
      </c>
      <c r="AB20" s="13">
        <v>3</v>
      </c>
      <c r="AC20" s="13">
        <v>10</v>
      </c>
      <c r="AD20" s="37">
        <f>(AB20*AC20)+(AB21*AC21)+(AB22*AC22)+(AB23*AC23)+(AB24*AC24)</f>
        <v>30</v>
      </c>
      <c r="AE20" s="34">
        <f>AVERAGE(Z20:Z24)</f>
        <v>0.35</v>
      </c>
      <c r="AF20" s="37"/>
    </row>
    <row r="21" spans="1:32" ht="15.75" customHeight="1" x14ac:dyDescent="0.25">
      <c r="A21" s="41"/>
      <c r="B21" s="13"/>
      <c r="C21" s="12">
        <f t="shared" si="8"/>
        <v>0</v>
      </c>
      <c r="D21" s="13"/>
      <c r="E21" s="13"/>
      <c r="F21" s="35"/>
      <c r="G21" s="35"/>
      <c r="H21" s="35"/>
      <c r="I21" s="35"/>
      <c r="J21" s="13"/>
      <c r="K21" s="12">
        <f t="shared" si="9"/>
        <v>0</v>
      </c>
      <c r="L21" s="13"/>
      <c r="M21" s="13"/>
      <c r="N21" s="35"/>
      <c r="O21" s="35"/>
      <c r="P21" s="35"/>
      <c r="Q21" s="35"/>
      <c r="R21" s="13"/>
      <c r="S21" s="12">
        <f t="shared" si="10"/>
        <v>0</v>
      </c>
      <c r="T21" s="13"/>
      <c r="U21" s="13"/>
      <c r="V21" s="35"/>
      <c r="W21" s="35"/>
      <c r="X21" s="35"/>
      <c r="Y21" s="35"/>
      <c r="Z21" s="11"/>
      <c r="AA21" s="12">
        <f t="shared" si="11"/>
        <v>0</v>
      </c>
      <c r="AB21" s="13"/>
      <c r="AC21" s="13"/>
      <c r="AD21" s="35"/>
      <c r="AE21" s="35"/>
      <c r="AF21" s="35"/>
    </row>
    <row r="22" spans="1:32" ht="15.75" customHeight="1" x14ac:dyDescent="0.25">
      <c r="A22" s="41"/>
      <c r="B22" s="13"/>
      <c r="C22" s="12">
        <f t="shared" si="8"/>
        <v>0</v>
      </c>
      <c r="D22" s="13"/>
      <c r="E22" s="13"/>
      <c r="F22" s="35"/>
      <c r="G22" s="35"/>
      <c r="H22" s="35"/>
      <c r="I22" s="35"/>
      <c r="J22" s="13"/>
      <c r="K22" s="12">
        <f t="shared" si="9"/>
        <v>0</v>
      </c>
      <c r="L22" s="13"/>
      <c r="M22" s="13"/>
      <c r="N22" s="35"/>
      <c r="O22" s="35"/>
      <c r="P22" s="35"/>
      <c r="Q22" s="35"/>
      <c r="R22" s="13"/>
      <c r="S22" s="12">
        <f t="shared" si="10"/>
        <v>0</v>
      </c>
      <c r="T22" s="13"/>
      <c r="U22" s="13"/>
      <c r="V22" s="35"/>
      <c r="W22" s="35"/>
      <c r="X22" s="35"/>
      <c r="Y22" s="35"/>
      <c r="Z22" s="11"/>
      <c r="AA22" s="12">
        <f t="shared" si="11"/>
        <v>0</v>
      </c>
      <c r="AB22" s="13"/>
      <c r="AC22" s="13"/>
      <c r="AD22" s="35"/>
      <c r="AE22" s="35"/>
      <c r="AF22" s="35"/>
    </row>
    <row r="23" spans="1:32" x14ac:dyDescent="0.25">
      <c r="A23" s="41"/>
      <c r="B23" s="13"/>
      <c r="C23" s="12">
        <f t="shared" si="8"/>
        <v>0</v>
      </c>
      <c r="D23" s="13"/>
      <c r="E23" s="13"/>
      <c r="F23" s="35"/>
      <c r="G23" s="35"/>
      <c r="H23" s="35"/>
      <c r="I23" s="35"/>
      <c r="J23" s="13"/>
      <c r="K23" s="12">
        <f t="shared" si="9"/>
        <v>0</v>
      </c>
      <c r="L23" s="13"/>
      <c r="M23" s="13"/>
      <c r="N23" s="35"/>
      <c r="O23" s="35"/>
      <c r="P23" s="35"/>
      <c r="Q23" s="35"/>
      <c r="R23" s="13"/>
      <c r="S23" s="12">
        <f t="shared" si="10"/>
        <v>0</v>
      </c>
      <c r="T23" s="13"/>
      <c r="U23" s="13"/>
      <c r="V23" s="35"/>
      <c r="W23" s="35"/>
      <c r="X23" s="35"/>
      <c r="Y23" s="35"/>
      <c r="Z23" s="13"/>
      <c r="AA23" s="12">
        <f t="shared" si="11"/>
        <v>0</v>
      </c>
      <c r="AB23" s="13"/>
      <c r="AC23" s="13"/>
      <c r="AD23" s="35"/>
      <c r="AE23" s="35"/>
      <c r="AF23" s="35"/>
    </row>
    <row r="24" spans="1:32" x14ac:dyDescent="0.25">
      <c r="A24" s="42"/>
      <c r="B24" s="13"/>
      <c r="C24" s="12">
        <f t="shared" si="8"/>
        <v>0</v>
      </c>
      <c r="D24" s="13"/>
      <c r="E24" s="13"/>
      <c r="F24" s="36"/>
      <c r="G24" s="36"/>
      <c r="H24" s="36"/>
      <c r="I24" s="36"/>
      <c r="J24" s="13"/>
      <c r="K24" s="12">
        <f t="shared" si="9"/>
        <v>0</v>
      </c>
      <c r="L24" s="13"/>
      <c r="M24" s="13"/>
      <c r="N24" s="36"/>
      <c r="O24" s="36"/>
      <c r="P24" s="36"/>
      <c r="Q24" s="36"/>
      <c r="R24" s="13"/>
      <c r="S24" s="12">
        <f t="shared" si="10"/>
        <v>0</v>
      </c>
      <c r="T24" s="13"/>
      <c r="U24" s="13"/>
      <c r="V24" s="36"/>
      <c r="W24" s="36"/>
      <c r="X24" s="36"/>
      <c r="Y24" s="36"/>
      <c r="Z24" s="13"/>
      <c r="AA24" s="12">
        <f t="shared" si="11"/>
        <v>0</v>
      </c>
      <c r="AB24" s="13"/>
      <c r="AC24" s="13"/>
      <c r="AD24" s="36"/>
      <c r="AE24" s="36"/>
      <c r="AF24" s="36"/>
    </row>
    <row r="25" spans="1:32" ht="94.5" x14ac:dyDescent="0.25">
      <c r="A25" s="24" t="s">
        <v>97</v>
      </c>
      <c r="B25" s="17" t="s">
        <v>98</v>
      </c>
      <c r="C25" s="17"/>
      <c r="D25" s="17">
        <v>3</v>
      </c>
      <c r="E25" s="17" t="s">
        <v>71</v>
      </c>
      <c r="F25" s="17"/>
      <c r="G25" s="17"/>
      <c r="H25" s="17"/>
      <c r="I25" s="17" t="s">
        <v>88</v>
      </c>
      <c r="J25" s="17" t="s">
        <v>54</v>
      </c>
      <c r="K25" s="17"/>
      <c r="L25" s="17">
        <v>3</v>
      </c>
      <c r="M25" s="17" t="s">
        <v>89</v>
      </c>
      <c r="N25" s="17"/>
      <c r="O25" s="17"/>
      <c r="P25" s="17"/>
      <c r="Q25" s="17" t="s">
        <v>99</v>
      </c>
      <c r="R25" s="17" t="s">
        <v>98</v>
      </c>
      <c r="S25" s="17"/>
      <c r="T25" s="17">
        <v>3</v>
      </c>
      <c r="U25" s="17" t="s">
        <v>71</v>
      </c>
      <c r="V25" s="17"/>
      <c r="W25" s="17"/>
      <c r="X25" s="17"/>
      <c r="Y25" s="17" t="s">
        <v>88</v>
      </c>
      <c r="Z25" s="17" t="s">
        <v>54</v>
      </c>
      <c r="AA25" s="17"/>
      <c r="AB25" s="17">
        <v>3</v>
      </c>
      <c r="AC25" s="17" t="s">
        <v>89</v>
      </c>
      <c r="AD25" s="17"/>
      <c r="AE25" s="17"/>
      <c r="AF25" s="17"/>
    </row>
    <row r="26" spans="1:32" ht="63" x14ac:dyDescent="0.25">
      <c r="A26" s="25" t="s">
        <v>91</v>
      </c>
      <c r="B26" s="13" t="s">
        <v>95</v>
      </c>
      <c r="C26" s="13"/>
      <c r="D26" s="13">
        <v>3</v>
      </c>
      <c r="E26" s="13" t="s">
        <v>79</v>
      </c>
      <c r="F26" s="13"/>
      <c r="G26" s="13"/>
      <c r="H26" s="13"/>
      <c r="I26" s="13" t="s">
        <v>100</v>
      </c>
      <c r="J26" s="26" t="s">
        <v>98</v>
      </c>
      <c r="K26" s="13"/>
      <c r="L26" s="13">
        <v>3</v>
      </c>
      <c r="M26" s="13" t="s">
        <v>71</v>
      </c>
      <c r="N26" s="13"/>
      <c r="O26" s="13"/>
      <c r="P26" s="13"/>
      <c r="Q26" s="13" t="s">
        <v>91</v>
      </c>
      <c r="R26" s="13" t="s">
        <v>95</v>
      </c>
      <c r="S26" s="13"/>
      <c r="T26" s="13">
        <v>3</v>
      </c>
      <c r="U26" s="13" t="s">
        <v>79</v>
      </c>
      <c r="V26" s="13"/>
      <c r="W26" s="13"/>
      <c r="X26" s="13"/>
      <c r="Y26" s="13" t="s">
        <v>100</v>
      </c>
      <c r="Z26" s="26" t="s">
        <v>54</v>
      </c>
      <c r="AA26" s="13"/>
      <c r="AB26" s="13">
        <v>3</v>
      </c>
      <c r="AC26" s="13">
        <v>12</v>
      </c>
      <c r="AD26" s="13"/>
      <c r="AE26" s="13"/>
      <c r="AF26" s="13"/>
    </row>
    <row r="27" spans="1:32" ht="13.5" x14ac:dyDescent="0.25">
      <c r="A27" s="33" t="s">
        <v>83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3.5" x14ac:dyDescent="0.25">
      <c r="A28" s="33" t="s">
        <v>13</v>
      </c>
      <c r="B28" s="31"/>
      <c r="C28" s="31"/>
      <c r="D28" s="31"/>
      <c r="E28" s="31"/>
      <c r="F28" s="31"/>
      <c r="G28" s="31"/>
      <c r="H28" s="31"/>
      <c r="I28" s="33" t="s">
        <v>14</v>
      </c>
      <c r="J28" s="31"/>
      <c r="K28" s="31"/>
      <c r="L28" s="31"/>
      <c r="M28" s="31"/>
      <c r="N28" s="31"/>
      <c r="O28" s="31"/>
      <c r="P28" s="31"/>
      <c r="Q28" s="33" t="s">
        <v>15</v>
      </c>
      <c r="R28" s="31"/>
      <c r="S28" s="31"/>
      <c r="T28" s="31"/>
      <c r="U28" s="31"/>
      <c r="V28" s="31"/>
      <c r="W28" s="31"/>
      <c r="X28" s="31"/>
      <c r="Y28" s="33" t="s">
        <v>16</v>
      </c>
      <c r="Z28" s="31"/>
      <c r="AA28" s="31"/>
      <c r="AB28" s="31"/>
      <c r="AC28" s="31"/>
      <c r="AD28" s="31"/>
      <c r="AE28" s="31"/>
      <c r="AF28" s="31"/>
    </row>
    <row r="29" spans="1:32" ht="31.5" x14ac:dyDescent="0.25">
      <c r="A29" s="10" t="s">
        <v>17</v>
      </c>
      <c r="B29" s="10" t="s">
        <v>18</v>
      </c>
      <c r="C29" s="10" t="s">
        <v>19</v>
      </c>
      <c r="D29" s="10" t="s">
        <v>20</v>
      </c>
      <c r="E29" s="10" t="s">
        <v>21</v>
      </c>
      <c r="F29" s="10" t="s">
        <v>22</v>
      </c>
      <c r="G29" s="10" t="s">
        <v>23</v>
      </c>
      <c r="H29" s="10" t="s">
        <v>24</v>
      </c>
      <c r="I29" s="10" t="s">
        <v>17</v>
      </c>
      <c r="J29" s="10" t="s">
        <v>18</v>
      </c>
      <c r="K29" s="10" t="s">
        <v>19</v>
      </c>
      <c r="L29" s="10" t="s">
        <v>20</v>
      </c>
      <c r="M29" s="10" t="s">
        <v>21</v>
      </c>
      <c r="N29" s="10" t="s">
        <v>22</v>
      </c>
      <c r="O29" s="10" t="s">
        <v>23</v>
      </c>
      <c r="P29" s="10" t="s">
        <v>24</v>
      </c>
      <c r="Q29" s="10" t="s">
        <v>17</v>
      </c>
      <c r="R29" s="10" t="s">
        <v>18</v>
      </c>
      <c r="S29" s="10" t="s">
        <v>19</v>
      </c>
      <c r="T29" s="10" t="s">
        <v>20</v>
      </c>
      <c r="U29" s="10" t="s">
        <v>21</v>
      </c>
      <c r="V29" s="10" t="s">
        <v>22</v>
      </c>
      <c r="W29" s="10" t="s">
        <v>23</v>
      </c>
      <c r="X29" s="10" t="s">
        <v>24</v>
      </c>
      <c r="Y29" s="10" t="s">
        <v>17</v>
      </c>
      <c r="Z29" s="10" t="s">
        <v>18</v>
      </c>
      <c r="AA29" s="10" t="s">
        <v>19</v>
      </c>
      <c r="AB29" s="10" t="s">
        <v>20</v>
      </c>
      <c r="AC29" s="10" t="s">
        <v>21</v>
      </c>
      <c r="AD29" s="10" t="s">
        <v>22</v>
      </c>
      <c r="AE29" s="10" t="s">
        <v>23</v>
      </c>
      <c r="AF29" s="10" t="s">
        <v>24</v>
      </c>
    </row>
    <row r="30" spans="1:32" x14ac:dyDescent="0.25">
      <c r="A30" s="40" t="s">
        <v>25</v>
      </c>
      <c r="B30" s="11">
        <v>0.95</v>
      </c>
      <c r="C30" s="12">
        <f t="shared" ref="C30:C34" si="12">MROUND($C$3*B30,2.5)</f>
        <v>277.5</v>
      </c>
      <c r="D30" s="13">
        <v>3</v>
      </c>
      <c r="E30" s="13">
        <v>4</v>
      </c>
      <c r="F30" s="37">
        <f>(D30*E30)+(D31*E31)+(D32*E32)+(D33*E33)+(D34*E34)</f>
        <v>12</v>
      </c>
      <c r="G30" s="34">
        <f>AVERAGE(B30:B34)</f>
        <v>0.95</v>
      </c>
      <c r="H30" s="37"/>
      <c r="I30" s="37" t="s">
        <v>28</v>
      </c>
      <c r="J30" s="11">
        <v>0.85</v>
      </c>
      <c r="K30" s="12">
        <f t="shared" ref="K30:K34" si="13">MROUND($I$3*J30,2.5)</f>
        <v>252.5</v>
      </c>
      <c r="L30" s="13">
        <v>5</v>
      </c>
      <c r="M30" s="13">
        <v>2</v>
      </c>
      <c r="N30" s="37">
        <f>(L30*M30)+(L31*M31)+(L32*M32)+(L33*M33)+(L34*M34)</f>
        <v>10</v>
      </c>
      <c r="O30" s="34">
        <f>AVERAGE(J30:J34)</f>
        <v>0.85</v>
      </c>
      <c r="P30" s="37"/>
      <c r="Q30" s="37" t="s">
        <v>25</v>
      </c>
      <c r="R30" s="11">
        <v>0.8</v>
      </c>
      <c r="S30" s="12">
        <f t="shared" ref="S30:S34" si="14">MROUND($C$3*R30,2.5)</f>
        <v>235</v>
      </c>
      <c r="T30" s="13">
        <v>6</v>
      </c>
      <c r="U30" s="13">
        <v>2</v>
      </c>
      <c r="V30" s="37">
        <f>(T30*U30)+(T31*U31)+(T32*U32)+(T33*U33)+(T34*U34)</f>
        <v>12</v>
      </c>
      <c r="W30" s="34">
        <f>AVERAGE(R30:R34)</f>
        <v>0.8</v>
      </c>
      <c r="X30" s="37"/>
      <c r="Y30" s="37" t="s">
        <v>101</v>
      </c>
      <c r="Z30" s="11">
        <v>0.75</v>
      </c>
      <c r="AA30" s="12" t="s">
        <v>102</v>
      </c>
      <c r="AB30" s="13">
        <v>5</v>
      </c>
      <c r="AC30" s="13">
        <v>2</v>
      </c>
      <c r="AD30" s="37">
        <f>(AB30*AC30)+(AB31*AC31)+(AB32*AC32)+(AB33*AC33)+(AB34*AC34)</f>
        <v>10</v>
      </c>
      <c r="AE30" s="34">
        <f>AVERAGE(Z30:Z34)</f>
        <v>0.75</v>
      </c>
      <c r="AF30" s="37"/>
    </row>
    <row r="31" spans="1:32" x14ac:dyDescent="0.25">
      <c r="A31" s="41"/>
      <c r="B31" s="11"/>
      <c r="C31" s="12">
        <f t="shared" si="12"/>
        <v>0</v>
      </c>
      <c r="D31" s="13"/>
      <c r="E31" s="13"/>
      <c r="F31" s="35"/>
      <c r="G31" s="35"/>
      <c r="H31" s="35"/>
      <c r="I31" s="35"/>
      <c r="J31" s="11"/>
      <c r="K31" s="12">
        <f t="shared" si="13"/>
        <v>0</v>
      </c>
      <c r="L31" s="13"/>
      <c r="M31" s="13"/>
      <c r="N31" s="35"/>
      <c r="O31" s="35"/>
      <c r="P31" s="35"/>
      <c r="Q31" s="35"/>
      <c r="R31" s="11"/>
      <c r="S31" s="12">
        <f t="shared" si="14"/>
        <v>0</v>
      </c>
      <c r="T31" s="13"/>
      <c r="U31" s="13"/>
      <c r="V31" s="35"/>
      <c r="W31" s="35"/>
      <c r="X31" s="35"/>
      <c r="Y31" s="35"/>
      <c r="Z31" s="11"/>
      <c r="AA31" s="12">
        <f t="shared" ref="AA31:AA34" si="15">MROUND($I$3*Z31,2.5)</f>
        <v>0</v>
      </c>
      <c r="AB31" s="13"/>
      <c r="AC31" s="13"/>
      <c r="AD31" s="35"/>
      <c r="AE31" s="35"/>
      <c r="AF31" s="35"/>
    </row>
    <row r="32" spans="1:32" x14ac:dyDescent="0.25">
      <c r="A32" s="41"/>
      <c r="B32" s="11"/>
      <c r="C32" s="12">
        <f t="shared" si="12"/>
        <v>0</v>
      </c>
      <c r="D32" s="13"/>
      <c r="E32" s="13"/>
      <c r="F32" s="35"/>
      <c r="G32" s="35"/>
      <c r="H32" s="35"/>
      <c r="I32" s="35"/>
      <c r="J32" s="11"/>
      <c r="K32" s="12">
        <f t="shared" si="13"/>
        <v>0</v>
      </c>
      <c r="L32" s="13"/>
      <c r="M32" s="13"/>
      <c r="N32" s="35"/>
      <c r="O32" s="35"/>
      <c r="P32" s="35"/>
      <c r="Q32" s="35"/>
      <c r="R32" s="11"/>
      <c r="S32" s="12">
        <f t="shared" si="14"/>
        <v>0</v>
      </c>
      <c r="T32" s="13"/>
      <c r="U32" s="13"/>
      <c r="V32" s="35"/>
      <c r="W32" s="35"/>
      <c r="X32" s="35"/>
      <c r="Y32" s="35"/>
      <c r="Z32" s="11"/>
      <c r="AA32" s="12">
        <f t="shared" si="15"/>
        <v>0</v>
      </c>
      <c r="AB32" s="13"/>
      <c r="AC32" s="13"/>
      <c r="AD32" s="35"/>
      <c r="AE32" s="35"/>
      <c r="AF32" s="35"/>
    </row>
    <row r="33" spans="1:32" x14ac:dyDescent="0.25">
      <c r="A33" s="41"/>
      <c r="B33" s="13"/>
      <c r="C33" s="12">
        <f t="shared" si="12"/>
        <v>0</v>
      </c>
      <c r="D33" s="13"/>
      <c r="E33" s="13"/>
      <c r="F33" s="35"/>
      <c r="G33" s="35"/>
      <c r="H33" s="35"/>
      <c r="I33" s="35"/>
      <c r="J33" s="13"/>
      <c r="K33" s="12">
        <f t="shared" si="13"/>
        <v>0</v>
      </c>
      <c r="L33" s="13"/>
      <c r="M33" s="13"/>
      <c r="N33" s="35"/>
      <c r="O33" s="35"/>
      <c r="P33" s="35"/>
      <c r="Q33" s="35"/>
      <c r="R33" s="13"/>
      <c r="S33" s="12">
        <f t="shared" si="14"/>
        <v>0</v>
      </c>
      <c r="T33" s="13"/>
      <c r="U33" s="13"/>
      <c r="V33" s="35"/>
      <c r="W33" s="35"/>
      <c r="X33" s="35"/>
      <c r="Y33" s="35"/>
      <c r="Z33" s="13"/>
      <c r="AA33" s="12">
        <f t="shared" si="15"/>
        <v>0</v>
      </c>
      <c r="AB33" s="13"/>
      <c r="AC33" s="13"/>
      <c r="AD33" s="35"/>
      <c r="AE33" s="35"/>
      <c r="AF33" s="35"/>
    </row>
    <row r="34" spans="1:32" x14ac:dyDescent="0.25">
      <c r="A34" s="42"/>
      <c r="B34" s="13"/>
      <c r="C34" s="12">
        <f t="shared" si="12"/>
        <v>0</v>
      </c>
      <c r="D34" s="13"/>
      <c r="E34" s="13"/>
      <c r="F34" s="36"/>
      <c r="G34" s="36"/>
      <c r="H34" s="36"/>
      <c r="I34" s="36"/>
      <c r="J34" s="13"/>
      <c r="K34" s="12">
        <f t="shared" si="13"/>
        <v>0</v>
      </c>
      <c r="L34" s="13"/>
      <c r="M34" s="13"/>
      <c r="N34" s="36"/>
      <c r="O34" s="36"/>
      <c r="P34" s="36"/>
      <c r="Q34" s="36"/>
      <c r="R34" s="13"/>
      <c r="S34" s="12">
        <f t="shared" si="14"/>
        <v>0</v>
      </c>
      <c r="T34" s="13"/>
      <c r="U34" s="13"/>
      <c r="V34" s="36"/>
      <c r="W34" s="36"/>
      <c r="X34" s="36"/>
      <c r="Y34" s="36"/>
      <c r="Z34" s="13"/>
      <c r="AA34" s="12">
        <f t="shared" si="15"/>
        <v>0</v>
      </c>
      <c r="AB34" s="13"/>
      <c r="AC34" s="13"/>
      <c r="AD34" s="36"/>
      <c r="AE34" s="36"/>
      <c r="AF34" s="36"/>
    </row>
    <row r="35" spans="1:32" x14ac:dyDescent="0.25">
      <c r="A35" s="43" t="s">
        <v>31</v>
      </c>
      <c r="B35" s="15">
        <v>0.6</v>
      </c>
      <c r="C35" s="16">
        <f t="shared" ref="C35:C39" si="16">MROUND($F$3*B35,2.5)</f>
        <v>135</v>
      </c>
      <c r="D35" s="17">
        <v>1</v>
      </c>
      <c r="E35" s="17">
        <v>4</v>
      </c>
      <c r="F35" s="38">
        <f>(D35*E35)+(D36*E36)+(D37*E37)+(D38*E38)+(D39*E39)</f>
        <v>11</v>
      </c>
      <c r="G35" s="39">
        <f>AVERAGE(B35:B39)</f>
        <v>0.79999999999999993</v>
      </c>
      <c r="H35" s="38" t="s">
        <v>103</v>
      </c>
      <c r="I35" s="38" t="s">
        <v>95</v>
      </c>
      <c r="J35" s="15">
        <v>0</v>
      </c>
      <c r="K35" s="16">
        <f t="shared" ref="K35:K39" si="17">MROUND($F$3*J35,2.5)</f>
        <v>0</v>
      </c>
      <c r="L35" s="17">
        <v>0</v>
      </c>
      <c r="M35" s="17">
        <v>0</v>
      </c>
      <c r="N35" s="38">
        <f>(L35*M35)+(L36*M36)+(L37*M37)+(L38*M38)+(L39*M39)</f>
        <v>0</v>
      </c>
      <c r="O35" s="39"/>
      <c r="P35" s="38"/>
      <c r="Q35" s="38" t="s">
        <v>31</v>
      </c>
      <c r="R35" s="15">
        <v>0.6</v>
      </c>
      <c r="S35" s="16">
        <f t="shared" ref="S35:S39" si="18">MROUND($F$3*R35,2.5)</f>
        <v>135</v>
      </c>
      <c r="T35" s="17">
        <v>6</v>
      </c>
      <c r="U35" s="17">
        <v>6</v>
      </c>
      <c r="V35" s="38">
        <f>(T35*U35)+(T36*U36)+(T37*U37)+(T38*U38)+(T39*U39)</f>
        <v>36</v>
      </c>
      <c r="W35" s="39">
        <f>AVERAGE(R35:R39)</f>
        <v>0.6</v>
      </c>
      <c r="X35" s="38"/>
      <c r="Y35" s="38" t="s">
        <v>95</v>
      </c>
      <c r="Z35" s="15">
        <v>0</v>
      </c>
      <c r="AA35" s="16">
        <f t="shared" ref="AA35:AA39" si="19">MROUND($F$3*Z35,2.5)</f>
        <v>0</v>
      </c>
      <c r="AB35" s="17"/>
      <c r="AC35" s="17"/>
      <c r="AD35" s="38">
        <f>(AB35*AC35)+(AB36*AC36)+(AB37*AC37)+(AB38*AC38)+(AB39*AC39)</f>
        <v>0</v>
      </c>
      <c r="AE35" s="39"/>
      <c r="AF35" s="38"/>
    </row>
    <row r="36" spans="1:32" x14ac:dyDescent="0.25">
      <c r="A36" s="41"/>
      <c r="B36" s="15">
        <v>0.7</v>
      </c>
      <c r="C36" s="16">
        <f t="shared" si="16"/>
        <v>157.5</v>
      </c>
      <c r="D36" s="17">
        <v>1</v>
      </c>
      <c r="E36" s="17">
        <v>3</v>
      </c>
      <c r="F36" s="35"/>
      <c r="G36" s="35"/>
      <c r="H36" s="35"/>
      <c r="I36" s="35"/>
      <c r="J36" s="15"/>
      <c r="K36" s="16">
        <f t="shared" si="17"/>
        <v>0</v>
      </c>
      <c r="L36" s="17"/>
      <c r="M36" s="17"/>
      <c r="N36" s="35"/>
      <c r="O36" s="35"/>
      <c r="P36" s="35"/>
      <c r="Q36" s="35"/>
      <c r="R36" s="15"/>
      <c r="S36" s="16">
        <f t="shared" si="18"/>
        <v>0</v>
      </c>
      <c r="T36" s="17"/>
      <c r="U36" s="17"/>
      <c r="V36" s="35"/>
      <c r="W36" s="35"/>
      <c r="X36" s="35"/>
      <c r="Y36" s="35"/>
      <c r="Z36" s="15"/>
      <c r="AA36" s="16">
        <f t="shared" si="19"/>
        <v>0</v>
      </c>
      <c r="AB36" s="17"/>
      <c r="AC36" s="17"/>
      <c r="AD36" s="35"/>
      <c r="AE36" s="35"/>
      <c r="AF36" s="35"/>
    </row>
    <row r="37" spans="1:32" x14ac:dyDescent="0.25">
      <c r="A37" s="41"/>
      <c r="B37" s="15">
        <v>0.8</v>
      </c>
      <c r="C37" s="16">
        <f t="shared" si="16"/>
        <v>180</v>
      </c>
      <c r="D37" s="17">
        <v>1</v>
      </c>
      <c r="E37" s="17">
        <v>2</v>
      </c>
      <c r="F37" s="35"/>
      <c r="G37" s="35"/>
      <c r="H37" s="35"/>
      <c r="I37" s="35"/>
      <c r="J37" s="15"/>
      <c r="K37" s="16">
        <f t="shared" si="17"/>
        <v>0</v>
      </c>
      <c r="L37" s="17"/>
      <c r="M37" s="17"/>
      <c r="N37" s="35"/>
      <c r="O37" s="35"/>
      <c r="P37" s="35"/>
      <c r="Q37" s="35"/>
      <c r="R37" s="15"/>
      <c r="S37" s="16">
        <f t="shared" si="18"/>
        <v>0</v>
      </c>
      <c r="T37" s="17"/>
      <c r="U37" s="17"/>
      <c r="V37" s="35"/>
      <c r="W37" s="35"/>
      <c r="X37" s="35"/>
      <c r="Y37" s="35"/>
      <c r="Z37" s="15"/>
      <c r="AA37" s="16">
        <f t="shared" si="19"/>
        <v>0</v>
      </c>
      <c r="AB37" s="17"/>
      <c r="AC37" s="17"/>
      <c r="AD37" s="35"/>
      <c r="AE37" s="35"/>
      <c r="AF37" s="35"/>
    </row>
    <row r="38" spans="1:32" x14ac:dyDescent="0.25">
      <c r="A38" s="41"/>
      <c r="B38" s="15">
        <v>0.9</v>
      </c>
      <c r="C38" s="16">
        <f t="shared" si="16"/>
        <v>202.5</v>
      </c>
      <c r="D38" s="17">
        <v>1</v>
      </c>
      <c r="E38" s="17">
        <v>1</v>
      </c>
      <c r="F38" s="35"/>
      <c r="G38" s="35"/>
      <c r="H38" s="35"/>
      <c r="I38" s="35"/>
      <c r="J38" s="17"/>
      <c r="K38" s="16">
        <f t="shared" si="17"/>
        <v>0</v>
      </c>
      <c r="L38" s="17"/>
      <c r="M38" s="17"/>
      <c r="N38" s="35"/>
      <c r="O38" s="35"/>
      <c r="P38" s="35"/>
      <c r="Q38" s="35"/>
      <c r="R38" s="17"/>
      <c r="S38" s="16">
        <f t="shared" si="18"/>
        <v>0</v>
      </c>
      <c r="T38" s="17"/>
      <c r="U38" s="17"/>
      <c r="V38" s="35"/>
      <c r="W38" s="35"/>
      <c r="X38" s="35"/>
      <c r="Y38" s="35"/>
      <c r="Z38" s="17"/>
      <c r="AA38" s="16">
        <f t="shared" si="19"/>
        <v>0</v>
      </c>
      <c r="AB38" s="17"/>
      <c r="AC38" s="17"/>
      <c r="AD38" s="35"/>
      <c r="AE38" s="35"/>
      <c r="AF38" s="35"/>
    </row>
    <row r="39" spans="1:32" x14ac:dyDescent="0.25">
      <c r="A39" s="42"/>
      <c r="B39" s="15">
        <v>1</v>
      </c>
      <c r="C39" s="16">
        <f t="shared" si="16"/>
        <v>225</v>
      </c>
      <c r="D39" s="17">
        <v>1</v>
      </c>
      <c r="E39" s="17">
        <v>1</v>
      </c>
      <c r="F39" s="36"/>
      <c r="G39" s="36"/>
      <c r="H39" s="36"/>
      <c r="I39" s="36"/>
      <c r="J39" s="17"/>
      <c r="K39" s="16">
        <f t="shared" si="17"/>
        <v>0</v>
      </c>
      <c r="L39" s="17"/>
      <c r="M39" s="17"/>
      <c r="N39" s="36"/>
      <c r="O39" s="36"/>
      <c r="P39" s="36"/>
      <c r="Q39" s="36"/>
      <c r="R39" s="17"/>
      <c r="S39" s="16">
        <f t="shared" si="18"/>
        <v>0</v>
      </c>
      <c r="T39" s="17"/>
      <c r="U39" s="17"/>
      <c r="V39" s="36"/>
      <c r="W39" s="36"/>
      <c r="X39" s="36"/>
      <c r="Y39" s="36"/>
      <c r="Z39" s="17"/>
      <c r="AA39" s="16">
        <f t="shared" si="19"/>
        <v>0</v>
      </c>
      <c r="AB39" s="17"/>
      <c r="AC39" s="17"/>
      <c r="AD39" s="36"/>
      <c r="AE39" s="36"/>
      <c r="AF39" s="36"/>
    </row>
    <row r="40" spans="1:32" x14ac:dyDescent="0.25">
      <c r="A40" s="40" t="s">
        <v>95</v>
      </c>
      <c r="B40" s="11">
        <v>0</v>
      </c>
      <c r="C40" s="12">
        <f t="shared" ref="C40:C44" si="20">MROUND($C$3*B40,2.5)</f>
        <v>0</v>
      </c>
      <c r="D40" s="13">
        <v>0</v>
      </c>
      <c r="E40" s="13">
        <v>0</v>
      </c>
      <c r="F40" s="37">
        <f>(D40*E40)+(D41*E41)+(D42*E42)+(D43*E43)+(D44*E44)</f>
        <v>0</v>
      </c>
      <c r="G40" s="34"/>
      <c r="H40" s="37"/>
      <c r="I40" s="37" t="s">
        <v>95</v>
      </c>
      <c r="J40" s="11">
        <v>0</v>
      </c>
      <c r="K40" s="12">
        <f t="shared" ref="K40:K44" si="21">MROUND($I$3*J40,2.5)</f>
        <v>0</v>
      </c>
      <c r="L40" s="13">
        <v>0</v>
      </c>
      <c r="M40" s="13">
        <v>0</v>
      </c>
      <c r="N40" s="37">
        <f>(L40*M40)+(L41*M41)+(L42*M42)+(L43*M43)+(L44*M44)</f>
        <v>0</v>
      </c>
      <c r="O40" s="34"/>
      <c r="P40" s="37"/>
      <c r="Q40" s="37" t="s">
        <v>95</v>
      </c>
      <c r="R40" s="11">
        <v>0</v>
      </c>
      <c r="S40" s="12">
        <f t="shared" ref="S40:S44" si="22">MROUND($C$3*R40,2.5)</f>
        <v>0</v>
      </c>
      <c r="T40" s="13">
        <v>0</v>
      </c>
      <c r="U40" s="13">
        <v>0</v>
      </c>
      <c r="V40" s="37">
        <f>(T40*U40)+(T41*U41)+(T42*U42)+(T43*U43)+(T44*U44)</f>
        <v>0</v>
      </c>
      <c r="W40" s="34"/>
      <c r="X40" s="37"/>
      <c r="Y40" s="37" t="s">
        <v>95</v>
      </c>
      <c r="Z40" s="11">
        <v>0</v>
      </c>
      <c r="AA40" s="12">
        <f t="shared" ref="AA40:AA44" si="23">MROUND($I$3*Z40,2.5)</f>
        <v>0</v>
      </c>
      <c r="AB40" s="13">
        <v>0</v>
      </c>
      <c r="AC40" s="13">
        <v>0</v>
      </c>
      <c r="AD40" s="37">
        <f>(AB40*AC40)+(AB41*AC41)+(AB42*AC42)+(AB43*AC43)+(AB44*AC44)</f>
        <v>0</v>
      </c>
      <c r="AE40" s="34"/>
      <c r="AF40" s="37"/>
    </row>
    <row r="41" spans="1:32" x14ac:dyDescent="0.25">
      <c r="A41" s="41"/>
      <c r="B41" s="13"/>
      <c r="C41" s="12">
        <f t="shared" si="20"/>
        <v>0</v>
      </c>
      <c r="D41" s="13"/>
      <c r="E41" s="13"/>
      <c r="F41" s="35"/>
      <c r="G41" s="35"/>
      <c r="H41" s="35"/>
      <c r="I41" s="35"/>
      <c r="J41" s="13"/>
      <c r="K41" s="12">
        <f t="shared" si="21"/>
        <v>0</v>
      </c>
      <c r="L41" s="13"/>
      <c r="M41" s="13"/>
      <c r="N41" s="35"/>
      <c r="O41" s="35"/>
      <c r="P41" s="35"/>
      <c r="Q41" s="35"/>
      <c r="R41" s="13"/>
      <c r="S41" s="12">
        <f t="shared" si="22"/>
        <v>0</v>
      </c>
      <c r="T41" s="13"/>
      <c r="U41" s="13"/>
      <c r="V41" s="35"/>
      <c r="W41" s="35"/>
      <c r="X41" s="35"/>
      <c r="Y41" s="35"/>
      <c r="Z41" s="11"/>
      <c r="AA41" s="12">
        <f t="shared" si="23"/>
        <v>0</v>
      </c>
      <c r="AB41" s="13"/>
      <c r="AC41" s="13"/>
      <c r="AD41" s="35"/>
      <c r="AE41" s="35"/>
      <c r="AF41" s="35"/>
    </row>
    <row r="42" spans="1:32" x14ac:dyDescent="0.25">
      <c r="A42" s="41"/>
      <c r="B42" s="13"/>
      <c r="C42" s="12">
        <f t="shared" si="20"/>
        <v>0</v>
      </c>
      <c r="D42" s="13"/>
      <c r="E42" s="13"/>
      <c r="F42" s="35"/>
      <c r="G42" s="35"/>
      <c r="H42" s="35"/>
      <c r="I42" s="35"/>
      <c r="J42" s="13"/>
      <c r="K42" s="12">
        <f t="shared" si="21"/>
        <v>0</v>
      </c>
      <c r="L42" s="13"/>
      <c r="M42" s="13"/>
      <c r="N42" s="35"/>
      <c r="O42" s="35"/>
      <c r="P42" s="35"/>
      <c r="Q42" s="35"/>
      <c r="R42" s="13"/>
      <c r="S42" s="12">
        <f t="shared" si="22"/>
        <v>0</v>
      </c>
      <c r="T42" s="13"/>
      <c r="U42" s="13"/>
      <c r="V42" s="35"/>
      <c r="W42" s="35"/>
      <c r="X42" s="35"/>
      <c r="Y42" s="35"/>
      <c r="Z42" s="11"/>
      <c r="AA42" s="12">
        <f t="shared" si="23"/>
        <v>0</v>
      </c>
      <c r="AB42" s="13"/>
      <c r="AC42" s="13"/>
      <c r="AD42" s="35"/>
      <c r="AE42" s="35"/>
      <c r="AF42" s="35"/>
    </row>
    <row r="43" spans="1:32" x14ac:dyDescent="0.25">
      <c r="A43" s="41"/>
      <c r="B43" s="13"/>
      <c r="C43" s="12">
        <f t="shared" si="20"/>
        <v>0</v>
      </c>
      <c r="D43" s="13"/>
      <c r="E43" s="13"/>
      <c r="F43" s="35"/>
      <c r="G43" s="35"/>
      <c r="H43" s="35"/>
      <c r="I43" s="35"/>
      <c r="J43" s="13"/>
      <c r="K43" s="12">
        <f t="shared" si="21"/>
        <v>0</v>
      </c>
      <c r="L43" s="13"/>
      <c r="M43" s="13"/>
      <c r="N43" s="35"/>
      <c r="O43" s="35"/>
      <c r="P43" s="35"/>
      <c r="Q43" s="35"/>
      <c r="R43" s="13"/>
      <c r="S43" s="12">
        <f t="shared" si="22"/>
        <v>0</v>
      </c>
      <c r="T43" s="13"/>
      <c r="U43" s="13"/>
      <c r="V43" s="35"/>
      <c r="W43" s="35"/>
      <c r="X43" s="35"/>
      <c r="Y43" s="35"/>
      <c r="Z43" s="13"/>
      <c r="AA43" s="12">
        <f t="shared" si="23"/>
        <v>0</v>
      </c>
      <c r="AB43" s="13"/>
      <c r="AC43" s="13"/>
      <c r="AD43" s="35"/>
      <c r="AE43" s="35"/>
      <c r="AF43" s="35"/>
    </row>
    <row r="44" spans="1:32" x14ac:dyDescent="0.25">
      <c r="A44" s="42"/>
      <c r="B44" s="13"/>
      <c r="C44" s="12">
        <f t="shared" si="20"/>
        <v>0</v>
      </c>
      <c r="D44" s="13"/>
      <c r="E44" s="13"/>
      <c r="F44" s="36"/>
      <c r="G44" s="36"/>
      <c r="H44" s="36"/>
      <c r="I44" s="36"/>
      <c r="J44" s="13"/>
      <c r="K44" s="12">
        <f t="shared" si="21"/>
        <v>0</v>
      </c>
      <c r="L44" s="13"/>
      <c r="M44" s="13"/>
      <c r="N44" s="36"/>
      <c r="O44" s="36"/>
      <c r="P44" s="36"/>
      <c r="Q44" s="36"/>
      <c r="R44" s="13"/>
      <c r="S44" s="12">
        <f t="shared" si="22"/>
        <v>0</v>
      </c>
      <c r="T44" s="13"/>
      <c r="U44" s="13"/>
      <c r="V44" s="36"/>
      <c r="W44" s="36"/>
      <c r="X44" s="36"/>
      <c r="Y44" s="36"/>
      <c r="Z44" s="13"/>
      <c r="AA44" s="12">
        <f t="shared" si="23"/>
        <v>0</v>
      </c>
      <c r="AB44" s="13"/>
      <c r="AC44" s="13"/>
      <c r="AD44" s="36"/>
      <c r="AE44" s="36"/>
      <c r="AF44" s="36"/>
    </row>
    <row r="45" spans="1:32" ht="94.5" x14ac:dyDescent="0.25">
      <c r="A45" s="24" t="s">
        <v>97</v>
      </c>
      <c r="B45" s="17" t="s">
        <v>98</v>
      </c>
      <c r="C45" s="17"/>
      <c r="D45" s="17">
        <v>3</v>
      </c>
      <c r="E45" s="17" t="s">
        <v>71</v>
      </c>
      <c r="F45" s="17"/>
      <c r="G45" s="17"/>
      <c r="H45" s="17"/>
      <c r="I45" s="17" t="s">
        <v>88</v>
      </c>
      <c r="J45" s="17" t="s">
        <v>54</v>
      </c>
      <c r="K45" s="17"/>
      <c r="L45" s="17">
        <v>3</v>
      </c>
      <c r="M45" s="17" t="s">
        <v>89</v>
      </c>
      <c r="N45" s="17"/>
      <c r="O45" s="17"/>
      <c r="P45" s="17"/>
      <c r="Q45" s="17" t="s">
        <v>99</v>
      </c>
      <c r="R45" s="17" t="s">
        <v>98</v>
      </c>
      <c r="S45" s="17"/>
      <c r="T45" s="17">
        <v>3</v>
      </c>
      <c r="U45" s="17" t="s">
        <v>71</v>
      </c>
      <c r="V45" s="17"/>
      <c r="W45" s="17"/>
      <c r="X45" s="17"/>
      <c r="Y45" s="17" t="s">
        <v>88</v>
      </c>
      <c r="Z45" s="17" t="s">
        <v>54</v>
      </c>
      <c r="AA45" s="17"/>
      <c r="AB45" s="17">
        <v>3</v>
      </c>
      <c r="AC45" s="17" t="s">
        <v>89</v>
      </c>
      <c r="AD45" s="17"/>
      <c r="AE45" s="17"/>
      <c r="AF45" s="17"/>
    </row>
    <row r="46" spans="1:32" ht="63" x14ac:dyDescent="0.25">
      <c r="A46" s="25" t="s">
        <v>91</v>
      </c>
      <c r="B46" s="13" t="s">
        <v>95</v>
      </c>
      <c r="C46" s="13"/>
      <c r="D46" s="13">
        <v>3</v>
      </c>
      <c r="E46" s="13" t="s">
        <v>79</v>
      </c>
      <c r="F46" s="13"/>
      <c r="G46" s="13"/>
      <c r="H46" s="13"/>
      <c r="I46" s="13" t="s">
        <v>100</v>
      </c>
      <c r="J46" s="26" t="s">
        <v>98</v>
      </c>
      <c r="K46" s="13"/>
      <c r="L46" s="13">
        <v>3</v>
      </c>
      <c r="M46" s="13" t="s">
        <v>71</v>
      </c>
      <c r="N46" s="13"/>
      <c r="O46" s="13"/>
      <c r="P46" s="13"/>
      <c r="Q46" s="13" t="s">
        <v>91</v>
      </c>
      <c r="R46" s="13" t="s">
        <v>95</v>
      </c>
      <c r="S46" s="13"/>
      <c r="T46" s="13">
        <v>3</v>
      </c>
      <c r="U46" s="13" t="s">
        <v>79</v>
      </c>
      <c r="V46" s="13"/>
      <c r="W46" s="13"/>
      <c r="X46" s="13"/>
      <c r="Y46" s="13" t="s">
        <v>100</v>
      </c>
      <c r="Z46" s="26" t="s">
        <v>54</v>
      </c>
      <c r="AA46" s="13"/>
      <c r="AB46" s="13">
        <v>3</v>
      </c>
      <c r="AC46" s="13">
        <v>12</v>
      </c>
      <c r="AD46" s="13"/>
      <c r="AE46" s="13"/>
      <c r="AF46" s="13"/>
    </row>
    <row r="47" spans="1:32" ht="13.5" x14ac:dyDescent="0.25">
      <c r="A47" s="33" t="s">
        <v>68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3.5" x14ac:dyDescent="0.25">
      <c r="A48" s="33" t="s">
        <v>13</v>
      </c>
      <c r="B48" s="31"/>
      <c r="C48" s="31"/>
      <c r="D48" s="31"/>
      <c r="E48" s="31"/>
      <c r="F48" s="31"/>
      <c r="G48" s="31"/>
      <c r="H48" s="31"/>
      <c r="I48" s="33" t="s">
        <v>14</v>
      </c>
      <c r="J48" s="31"/>
      <c r="K48" s="31"/>
      <c r="L48" s="31"/>
      <c r="M48" s="31"/>
      <c r="N48" s="31"/>
      <c r="O48" s="31"/>
      <c r="P48" s="31"/>
      <c r="Q48" s="33" t="s">
        <v>15</v>
      </c>
      <c r="R48" s="31"/>
      <c r="S48" s="31"/>
      <c r="T48" s="31"/>
      <c r="U48" s="31"/>
      <c r="V48" s="31"/>
      <c r="W48" s="31"/>
      <c r="X48" s="31"/>
      <c r="Y48" s="33" t="s">
        <v>16</v>
      </c>
      <c r="Z48" s="31"/>
      <c r="AA48" s="31"/>
      <c r="AB48" s="31"/>
      <c r="AC48" s="31"/>
      <c r="AD48" s="31"/>
      <c r="AE48" s="31"/>
      <c r="AF48" s="31"/>
    </row>
    <row r="49" spans="1:32" ht="31.5" x14ac:dyDescent="0.25">
      <c r="A49" s="10" t="s">
        <v>17</v>
      </c>
      <c r="B49" s="10" t="s">
        <v>18</v>
      </c>
      <c r="C49" s="10" t="s">
        <v>19</v>
      </c>
      <c r="D49" s="10" t="s">
        <v>20</v>
      </c>
      <c r="E49" s="10" t="s">
        <v>21</v>
      </c>
      <c r="F49" s="10" t="s">
        <v>22</v>
      </c>
      <c r="G49" s="10" t="s">
        <v>23</v>
      </c>
      <c r="H49" s="10" t="s">
        <v>24</v>
      </c>
      <c r="I49" s="10" t="s">
        <v>17</v>
      </c>
      <c r="J49" s="10" t="s">
        <v>18</v>
      </c>
      <c r="K49" s="10" t="s">
        <v>19</v>
      </c>
      <c r="L49" s="10" t="s">
        <v>20</v>
      </c>
      <c r="M49" s="10" t="s">
        <v>21</v>
      </c>
      <c r="N49" s="10" t="s">
        <v>22</v>
      </c>
      <c r="O49" s="10" t="s">
        <v>23</v>
      </c>
      <c r="P49" s="10" t="s">
        <v>24</v>
      </c>
      <c r="Q49" s="10" t="s">
        <v>17</v>
      </c>
      <c r="R49" s="10" t="s">
        <v>18</v>
      </c>
      <c r="S49" s="10" t="s">
        <v>19</v>
      </c>
      <c r="T49" s="10" t="s">
        <v>20</v>
      </c>
      <c r="U49" s="10" t="s">
        <v>21</v>
      </c>
      <c r="V49" s="10" t="s">
        <v>22</v>
      </c>
      <c r="W49" s="10" t="s">
        <v>23</v>
      </c>
      <c r="X49" s="10" t="s">
        <v>24</v>
      </c>
      <c r="Y49" s="10" t="s">
        <v>17</v>
      </c>
      <c r="Z49" s="10" t="s">
        <v>18</v>
      </c>
      <c r="AA49" s="10" t="s">
        <v>19</v>
      </c>
      <c r="AB49" s="10" t="s">
        <v>20</v>
      </c>
      <c r="AC49" s="10" t="s">
        <v>21</v>
      </c>
      <c r="AD49" s="10" t="s">
        <v>22</v>
      </c>
      <c r="AE49" s="10" t="s">
        <v>23</v>
      </c>
      <c r="AF49" s="10" t="s">
        <v>24</v>
      </c>
    </row>
    <row r="50" spans="1:32" x14ac:dyDescent="0.25">
      <c r="A50" s="40" t="s">
        <v>25</v>
      </c>
      <c r="B50" s="11">
        <v>1</v>
      </c>
      <c r="C50" s="12">
        <f t="shared" ref="C50:C54" si="24">MROUND($C$3*B50,2.5)</f>
        <v>292.5</v>
      </c>
      <c r="D50" s="13">
        <v>2</v>
      </c>
      <c r="E50" s="13">
        <v>3</v>
      </c>
      <c r="F50" s="37">
        <f>(D50*E50)+(D51*E51)+(D52*E52)+(D53*E53)+(D54*E54)</f>
        <v>6</v>
      </c>
      <c r="G50" s="34">
        <f>AVERAGE(B50:B54)</f>
        <v>1</v>
      </c>
      <c r="H50" s="37"/>
      <c r="I50" s="37" t="s">
        <v>28</v>
      </c>
      <c r="J50" s="11">
        <v>0.65</v>
      </c>
      <c r="K50" s="12">
        <f t="shared" ref="K50:K54" si="25">MROUND($I$3*J50,2.5)</f>
        <v>192.5</v>
      </c>
      <c r="L50" s="13">
        <v>6</v>
      </c>
      <c r="M50" s="13">
        <v>3</v>
      </c>
      <c r="N50" s="37">
        <f>(L50*M50)+(L51*M51)+(L52*M52)+(L53*M53)+(L54*M54)</f>
        <v>18</v>
      </c>
      <c r="O50" s="34">
        <f>AVERAGE(J50:J54)</f>
        <v>0.65</v>
      </c>
      <c r="P50" s="37"/>
      <c r="Q50" s="37" t="s">
        <v>25</v>
      </c>
      <c r="R50" s="11">
        <v>0.8</v>
      </c>
      <c r="S50" s="12">
        <f t="shared" ref="S50:S54" si="26">MROUND($C$3*R50,2.5)</f>
        <v>235</v>
      </c>
      <c r="T50" s="13">
        <v>6</v>
      </c>
      <c r="U50" s="13">
        <v>2</v>
      </c>
      <c r="V50" s="37">
        <f>(T50*U50)+(T51*U51)+(T52*U52)+(T53*U53)+(T54*U54)</f>
        <v>12</v>
      </c>
      <c r="W50" s="34">
        <f>AVERAGE(R50:R54)</f>
        <v>0.8</v>
      </c>
      <c r="X50" s="37"/>
      <c r="Y50" s="37" t="s">
        <v>93</v>
      </c>
      <c r="Z50" s="11">
        <v>0.6</v>
      </c>
      <c r="AA50" s="12">
        <f t="shared" ref="AA50:AA54" si="27">MROUND($I$3*Z50,2.5)</f>
        <v>177.5</v>
      </c>
      <c r="AB50" s="13">
        <v>6</v>
      </c>
      <c r="AC50" s="13">
        <v>3</v>
      </c>
      <c r="AD50" s="37">
        <f>(AB50*AC50)+(AB51*AC51)+(AB52*AC52)+(AB53*AC53)+(AB54*AC54)</f>
        <v>18</v>
      </c>
      <c r="AE50" s="34">
        <f>AVERAGE(Z50:Z54)</f>
        <v>0.6</v>
      </c>
      <c r="AF50" s="37"/>
    </row>
    <row r="51" spans="1:32" x14ac:dyDescent="0.25">
      <c r="A51" s="41"/>
      <c r="B51" s="11"/>
      <c r="C51" s="12">
        <f t="shared" si="24"/>
        <v>0</v>
      </c>
      <c r="D51" s="13"/>
      <c r="E51" s="13"/>
      <c r="F51" s="35"/>
      <c r="G51" s="35"/>
      <c r="H51" s="35"/>
      <c r="I51" s="35"/>
      <c r="J51" s="11"/>
      <c r="K51" s="12">
        <f t="shared" si="25"/>
        <v>0</v>
      </c>
      <c r="L51" s="13"/>
      <c r="M51" s="13"/>
      <c r="N51" s="35"/>
      <c r="O51" s="35"/>
      <c r="P51" s="35"/>
      <c r="Q51" s="35"/>
      <c r="R51" s="11"/>
      <c r="S51" s="12">
        <f t="shared" si="26"/>
        <v>0</v>
      </c>
      <c r="T51" s="13"/>
      <c r="U51" s="13"/>
      <c r="V51" s="35"/>
      <c r="W51" s="35"/>
      <c r="X51" s="35"/>
      <c r="Y51" s="35"/>
      <c r="Z51" s="11"/>
      <c r="AA51" s="12">
        <f t="shared" si="27"/>
        <v>0</v>
      </c>
      <c r="AB51" s="13"/>
      <c r="AC51" s="13"/>
      <c r="AD51" s="35"/>
      <c r="AE51" s="35"/>
      <c r="AF51" s="35"/>
    </row>
    <row r="52" spans="1:32" x14ac:dyDescent="0.25">
      <c r="A52" s="41"/>
      <c r="B52" s="11"/>
      <c r="C52" s="12">
        <f t="shared" si="24"/>
        <v>0</v>
      </c>
      <c r="D52" s="13"/>
      <c r="E52" s="13"/>
      <c r="F52" s="35"/>
      <c r="G52" s="35"/>
      <c r="H52" s="35"/>
      <c r="I52" s="35"/>
      <c r="J52" s="11"/>
      <c r="K52" s="12">
        <f t="shared" si="25"/>
        <v>0</v>
      </c>
      <c r="L52" s="13"/>
      <c r="M52" s="13"/>
      <c r="N52" s="35"/>
      <c r="O52" s="35"/>
      <c r="P52" s="35"/>
      <c r="Q52" s="35"/>
      <c r="R52" s="11"/>
      <c r="S52" s="12">
        <f t="shared" si="26"/>
        <v>0</v>
      </c>
      <c r="T52" s="13"/>
      <c r="U52" s="13"/>
      <c r="V52" s="35"/>
      <c r="W52" s="35"/>
      <c r="X52" s="35"/>
      <c r="Y52" s="35"/>
      <c r="Z52" s="11"/>
      <c r="AA52" s="12">
        <f t="shared" si="27"/>
        <v>0</v>
      </c>
      <c r="AB52" s="13"/>
      <c r="AC52" s="13"/>
      <c r="AD52" s="35"/>
      <c r="AE52" s="35"/>
      <c r="AF52" s="35"/>
    </row>
    <row r="53" spans="1:32" x14ac:dyDescent="0.25">
      <c r="A53" s="41"/>
      <c r="B53" s="13"/>
      <c r="C53" s="12">
        <f t="shared" si="24"/>
        <v>0</v>
      </c>
      <c r="D53" s="13"/>
      <c r="E53" s="13"/>
      <c r="F53" s="35"/>
      <c r="G53" s="35"/>
      <c r="H53" s="35"/>
      <c r="I53" s="35"/>
      <c r="J53" s="13"/>
      <c r="K53" s="12">
        <f t="shared" si="25"/>
        <v>0</v>
      </c>
      <c r="L53" s="13"/>
      <c r="M53" s="13"/>
      <c r="N53" s="35"/>
      <c r="O53" s="35"/>
      <c r="P53" s="35"/>
      <c r="Q53" s="35"/>
      <c r="R53" s="13"/>
      <c r="S53" s="12">
        <f t="shared" si="26"/>
        <v>0</v>
      </c>
      <c r="T53" s="13"/>
      <c r="U53" s="13"/>
      <c r="V53" s="35"/>
      <c r="W53" s="35"/>
      <c r="X53" s="35"/>
      <c r="Y53" s="35"/>
      <c r="Z53" s="13"/>
      <c r="AA53" s="12">
        <f t="shared" si="27"/>
        <v>0</v>
      </c>
      <c r="AB53" s="13"/>
      <c r="AC53" s="13"/>
      <c r="AD53" s="35"/>
      <c r="AE53" s="35"/>
      <c r="AF53" s="35"/>
    </row>
    <row r="54" spans="1:32" x14ac:dyDescent="0.25">
      <c r="A54" s="42"/>
      <c r="B54" s="13"/>
      <c r="C54" s="12">
        <f t="shared" si="24"/>
        <v>0</v>
      </c>
      <c r="D54" s="13"/>
      <c r="E54" s="13"/>
      <c r="F54" s="36"/>
      <c r="G54" s="36"/>
      <c r="H54" s="36"/>
      <c r="I54" s="36"/>
      <c r="J54" s="13"/>
      <c r="K54" s="12">
        <f t="shared" si="25"/>
        <v>0</v>
      </c>
      <c r="L54" s="13"/>
      <c r="M54" s="13"/>
      <c r="N54" s="36"/>
      <c r="O54" s="36"/>
      <c r="P54" s="36"/>
      <c r="Q54" s="36"/>
      <c r="R54" s="13"/>
      <c r="S54" s="12">
        <f t="shared" si="26"/>
        <v>0</v>
      </c>
      <c r="T54" s="13"/>
      <c r="U54" s="13"/>
      <c r="V54" s="36"/>
      <c r="W54" s="36"/>
      <c r="X54" s="36"/>
      <c r="Y54" s="36"/>
      <c r="Z54" s="13"/>
      <c r="AA54" s="12">
        <f t="shared" si="27"/>
        <v>0</v>
      </c>
      <c r="AB54" s="13"/>
      <c r="AC54" s="13"/>
      <c r="AD54" s="36"/>
      <c r="AE54" s="36"/>
      <c r="AF54" s="36"/>
    </row>
    <row r="55" spans="1:32" x14ac:dyDescent="0.25">
      <c r="A55" s="43" t="s">
        <v>31</v>
      </c>
      <c r="B55" s="15">
        <v>0.65</v>
      </c>
      <c r="C55" s="16">
        <f t="shared" ref="C55:C59" si="28">MROUND($F$3*B55,2.5)</f>
        <v>147.5</v>
      </c>
      <c r="D55" s="17">
        <v>2</v>
      </c>
      <c r="E55" s="17">
        <v>8</v>
      </c>
      <c r="F55" s="38">
        <f>(D55*E55)+(D56*E56)+(D57*E57)+(D58*E58)+(D59*E59)</f>
        <v>36</v>
      </c>
      <c r="G55" s="39">
        <f>AVERAGE(B55:B59)</f>
        <v>0.70000000000000007</v>
      </c>
      <c r="H55" s="38"/>
      <c r="I55" s="38" t="s">
        <v>27</v>
      </c>
      <c r="J55" s="15">
        <v>0.6</v>
      </c>
      <c r="K55" s="16">
        <f t="shared" ref="K55:K59" si="29">MROUND($F$3*J55,2.5)</f>
        <v>135</v>
      </c>
      <c r="L55" s="17">
        <v>3</v>
      </c>
      <c r="M55" s="17">
        <v>8</v>
      </c>
      <c r="N55" s="38">
        <f>(L55*M55)+(L56*M56)+(L57*M57)+(L58*M58)+(L59*M59)</f>
        <v>24</v>
      </c>
      <c r="O55" s="39">
        <f>AVERAGE(J55:J59)</f>
        <v>0.6</v>
      </c>
      <c r="P55" s="38"/>
      <c r="Q55" s="38" t="s">
        <v>31</v>
      </c>
      <c r="R55" s="15">
        <v>0.65</v>
      </c>
      <c r="S55" s="16">
        <f t="shared" ref="S55:S59" si="30">MROUND($F$3*R55,2.5)</f>
        <v>147.5</v>
      </c>
      <c r="T55" s="17">
        <v>2</v>
      </c>
      <c r="U55" s="17">
        <v>8</v>
      </c>
      <c r="V55" s="38">
        <f>(T55*U55)+(T56*U56)+(T57*U57)+(T58*U58)+(T59*U59)</f>
        <v>36</v>
      </c>
      <c r="W55" s="39">
        <f>AVERAGE(R55:R59)</f>
        <v>0.70000000000000007</v>
      </c>
      <c r="X55" s="38"/>
      <c r="Y55" s="38" t="s">
        <v>66</v>
      </c>
      <c r="Z55" s="15">
        <v>0.6</v>
      </c>
      <c r="AA55" s="16">
        <f t="shared" ref="AA55:AA59" si="31">MROUND($F$3*Z55,2.5)</f>
        <v>135</v>
      </c>
      <c r="AB55" s="17">
        <v>3</v>
      </c>
      <c r="AC55" s="17">
        <v>8</v>
      </c>
      <c r="AD55" s="38">
        <f>(AB55*AC55)+(AB56*AC56)+(AB57*AC57)+(AB58*AC58)+(AB59*AC59)</f>
        <v>24</v>
      </c>
      <c r="AE55" s="39">
        <f>AVERAGE(Z55:Z59)</f>
        <v>0.6</v>
      </c>
      <c r="AF55" s="38"/>
    </row>
    <row r="56" spans="1:32" x14ac:dyDescent="0.25">
      <c r="A56" s="41"/>
      <c r="B56" s="15">
        <v>0.7</v>
      </c>
      <c r="C56" s="16">
        <f t="shared" si="28"/>
        <v>157.5</v>
      </c>
      <c r="D56" s="17">
        <v>2</v>
      </c>
      <c r="E56" s="17">
        <v>6</v>
      </c>
      <c r="F56" s="35"/>
      <c r="G56" s="35"/>
      <c r="H56" s="35"/>
      <c r="I56" s="35"/>
      <c r="J56" s="15"/>
      <c r="K56" s="16">
        <f t="shared" si="29"/>
        <v>0</v>
      </c>
      <c r="L56" s="17"/>
      <c r="M56" s="17"/>
      <c r="N56" s="35"/>
      <c r="O56" s="35"/>
      <c r="P56" s="35"/>
      <c r="Q56" s="35"/>
      <c r="R56" s="15">
        <v>0.7</v>
      </c>
      <c r="S56" s="16">
        <f t="shared" si="30"/>
        <v>157.5</v>
      </c>
      <c r="T56" s="17">
        <v>2</v>
      </c>
      <c r="U56" s="17">
        <v>6</v>
      </c>
      <c r="V56" s="35"/>
      <c r="W56" s="35"/>
      <c r="X56" s="35"/>
      <c r="Y56" s="35"/>
      <c r="Z56" s="15"/>
      <c r="AA56" s="16">
        <f t="shared" si="31"/>
        <v>0</v>
      </c>
      <c r="AB56" s="17"/>
      <c r="AC56" s="17"/>
      <c r="AD56" s="35"/>
      <c r="AE56" s="35"/>
      <c r="AF56" s="35"/>
    </row>
    <row r="57" spans="1:32" x14ac:dyDescent="0.25">
      <c r="A57" s="41"/>
      <c r="B57" s="15">
        <v>0.75</v>
      </c>
      <c r="C57" s="16">
        <f t="shared" si="28"/>
        <v>170</v>
      </c>
      <c r="D57" s="17">
        <v>2</v>
      </c>
      <c r="E57" s="17">
        <v>4</v>
      </c>
      <c r="F57" s="35"/>
      <c r="G57" s="35"/>
      <c r="H57" s="35"/>
      <c r="I57" s="35"/>
      <c r="J57" s="15"/>
      <c r="K57" s="16">
        <f t="shared" si="29"/>
        <v>0</v>
      </c>
      <c r="L57" s="17"/>
      <c r="M57" s="17"/>
      <c r="N57" s="35"/>
      <c r="O57" s="35"/>
      <c r="P57" s="35"/>
      <c r="Q57" s="35"/>
      <c r="R57" s="15">
        <v>0.75</v>
      </c>
      <c r="S57" s="16">
        <f t="shared" si="30"/>
        <v>170</v>
      </c>
      <c r="T57" s="17">
        <v>2</v>
      </c>
      <c r="U57" s="17">
        <v>4</v>
      </c>
      <c r="V57" s="35"/>
      <c r="W57" s="35"/>
      <c r="X57" s="35"/>
      <c r="Y57" s="35"/>
      <c r="Z57" s="15"/>
      <c r="AA57" s="16">
        <f t="shared" si="31"/>
        <v>0</v>
      </c>
      <c r="AB57" s="17"/>
      <c r="AC57" s="17"/>
      <c r="AD57" s="35"/>
      <c r="AE57" s="35"/>
      <c r="AF57" s="35"/>
    </row>
    <row r="58" spans="1:32" x14ac:dyDescent="0.25">
      <c r="A58" s="41"/>
      <c r="B58" s="17"/>
      <c r="C58" s="16">
        <f t="shared" si="28"/>
        <v>0</v>
      </c>
      <c r="D58" s="17"/>
      <c r="E58" s="17"/>
      <c r="F58" s="35"/>
      <c r="G58" s="35"/>
      <c r="H58" s="35"/>
      <c r="I58" s="35"/>
      <c r="J58" s="17"/>
      <c r="K58" s="16">
        <f t="shared" si="29"/>
        <v>0</v>
      </c>
      <c r="L58" s="17"/>
      <c r="M58" s="17"/>
      <c r="N58" s="35"/>
      <c r="O58" s="35"/>
      <c r="P58" s="35"/>
      <c r="Q58" s="35"/>
      <c r="R58" s="17"/>
      <c r="S58" s="16">
        <f t="shared" si="30"/>
        <v>0</v>
      </c>
      <c r="T58" s="17"/>
      <c r="U58" s="17"/>
      <c r="V58" s="35"/>
      <c r="W58" s="35"/>
      <c r="X58" s="35"/>
      <c r="Y58" s="35"/>
      <c r="Z58" s="17"/>
      <c r="AA58" s="16">
        <f t="shared" si="31"/>
        <v>0</v>
      </c>
      <c r="AB58" s="17"/>
      <c r="AC58" s="17"/>
      <c r="AD58" s="35"/>
      <c r="AE58" s="35"/>
      <c r="AF58" s="35"/>
    </row>
    <row r="59" spans="1:32" x14ac:dyDescent="0.25">
      <c r="A59" s="42"/>
      <c r="B59" s="17"/>
      <c r="C59" s="16">
        <f t="shared" si="28"/>
        <v>0</v>
      </c>
      <c r="D59" s="17"/>
      <c r="E59" s="17"/>
      <c r="F59" s="36"/>
      <c r="G59" s="36"/>
      <c r="H59" s="36"/>
      <c r="I59" s="36"/>
      <c r="J59" s="17"/>
      <c r="K59" s="16">
        <f t="shared" si="29"/>
        <v>0</v>
      </c>
      <c r="L59" s="17"/>
      <c r="M59" s="17"/>
      <c r="N59" s="36"/>
      <c r="O59" s="36"/>
      <c r="P59" s="36"/>
      <c r="Q59" s="36"/>
      <c r="R59" s="17"/>
      <c r="S59" s="16">
        <f t="shared" si="30"/>
        <v>0</v>
      </c>
      <c r="T59" s="17"/>
      <c r="U59" s="17"/>
      <c r="V59" s="36"/>
      <c r="W59" s="36"/>
      <c r="X59" s="36"/>
      <c r="Y59" s="36"/>
      <c r="Z59" s="17"/>
      <c r="AA59" s="16">
        <f t="shared" si="31"/>
        <v>0</v>
      </c>
      <c r="AB59" s="17"/>
      <c r="AC59" s="17"/>
      <c r="AD59" s="36"/>
      <c r="AE59" s="36"/>
      <c r="AF59" s="36"/>
    </row>
    <row r="60" spans="1:32" x14ac:dyDescent="0.25">
      <c r="A60" s="40" t="s">
        <v>95</v>
      </c>
      <c r="B60" s="11">
        <v>0</v>
      </c>
      <c r="C60" s="12">
        <f t="shared" ref="C60:C64" si="32">MROUND($C$3*B60,2.5)</f>
        <v>0</v>
      </c>
      <c r="D60" s="13">
        <v>0</v>
      </c>
      <c r="E60" s="13">
        <v>0</v>
      </c>
      <c r="F60" s="37">
        <f>(D60*E60)+(D61*E61)+(D62*E62)+(D63*E63)+(D64*E64)</f>
        <v>0</v>
      </c>
      <c r="G60" s="34"/>
      <c r="H60" s="37"/>
      <c r="I60" s="37" t="s">
        <v>96</v>
      </c>
      <c r="J60" s="11">
        <v>0.65</v>
      </c>
      <c r="K60" s="12">
        <f t="shared" ref="K60:K64" si="33">MROUND($I$3*J60,2.5)</f>
        <v>192.5</v>
      </c>
      <c r="L60" s="13">
        <v>3</v>
      </c>
      <c r="M60" s="13">
        <v>4</v>
      </c>
      <c r="N60" s="37">
        <f>(L60*M60)+(L61*M61)+(L62*M62)+(L63*M63)+(L64*M64)</f>
        <v>12</v>
      </c>
      <c r="O60" s="34">
        <f>AVERAGE(J60:J64)</f>
        <v>0.65</v>
      </c>
      <c r="P60" s="37"/>
      <c r="Q60" s="37" t="s">
        <v>95</v>
      </c>
      <c r="R60" s="11">
        <v>0</v>
      </c>
      <c r="S60" s="12">
        <f t="shared" ref="S60:S64" si="34">MROUND($C$3*R60,2.5)</f>
        <v>0</v>
      </c>
      <c r="T60" s="13">
        <v>0</v>
      </c>
      <c r="U60" s="13">
        <v>0</v>
      </c>
      <c r="V60" s="37">
        <f>(T60*U60)+(T61*U61)+(T62*U62)+(T63*U63)+(T64*U64)</f>
        <v>0</v>
      </c>
      <c r="W60" s="34"/>
      <c r="X60" s="37"/>
      <c r="Y60" s="37" t="s">
        <v>87</v>
      </c>
      <c r="Z60" s="11">
        <v>0.375</v>
      </c>
      <c r="AA60" s="12">
        <f t="shared" ref="AA60:AA64" si="35">MROUND($I$3*Z60,2.5)</f>
        <v>110</v>
      </c>
      <c r="AB60" s="13">
        <v>3</v>
      </c>
      <c r="AC60" s="13">
        <v>10</v>
      </c>
      <c r="AD60" s="37">
        <f>(AB60*AC60)+(AB61*AC61)+(AB62*AC62)+(AB63*AC63)+(AB64*AC64)</f>
        <v>30</v>
      </c>
      <c r="AE60" s="34">
        <f>AVERAGE(Z60:Z64)</f>
        <v>0.375</v>
      </c>
      <c r="AF60" s="37"/>
    </row>
    <row r="61" spans="1:32" x14ac:dyDescent="0.25">
      <c r="A61" s="41"/>
      <c r="B61" s="13"/>
      <c r="C61" s="12">
        <f t="shared" si="32"/>
        <v>0</v>
      </c>
      <c r="D61" s="13"/>
      <c r="E61" s="13"/>
      <c r="F61" s="35"/>
      <c r="G61" s="35"/>
      <c r="H61" s="35"/>
      <c r="I61" s="35"/>
      <c r="J61" s="13"/>
      <c r="K61" s="12">
        <f t="shared" si="33"/>
        <v>0</v>
      </c>
      <c r="L61" s="13"/>
      <c r="M61" s="13"/>
      <c r="N61" s="35"/>
      <c r="O61" s="35"/>
      <c r="P61" s="35"/>
      <c r="Q61" s="35"/>
      <c r="R61" s="13"/>
      <c r="S61" s="12">
        <f t="shared" si="34"/>
        <v>0</v>
      </c>
      <c r="T61" s="13"/>
      <c r="U61" s="13"/>
      <c r="V61" s="35"/>
      <c r="W61" s="35"/>
      <c r="X61" s="35"/>
      <c r="Y61" s="35"/>
      <c r="Z61" s="11"/>
      <c r="AA61" s="12">
        <f t="shared" si="35"/>
        <v>0</v>
      </c>
      <c r="AB61" s="13"/>
      <c r="AC61" s="13"/>
      <c r="AD61" s="35"/>
      <c r="AE61" s="35"/>
      <c r="AF61" s="35"/>
    </row>
    <row r="62" spans="1:32" x14ac:dyDescent="0.25">
      <c r="A62" s="41"/>
      <c r="B62" s="13"/>
      <c r="C62" s="12">
        <f t="shared" si="32"/>
        <v>0</v>
      </c>
      <c r="D62" s="13"/>
      <c r="E62" s="13"/>
      <c r="F62" s="35"/>
      <c r="G62" s="35"/>
      <c r="H62" s="35"/>
      <c r="I62" s="35"/>
      <c r="J62" s="13"/>
      <c r="K62" s="12">
        <f t="shared" si="33"/>
        <v>0</v>
      </c>
      <c r="L62" s="13"/>
      <c r="M62" s="13"/>
      <c r="N62" s="35"/>
      <c r="O62" s="35"/>
      <c r="P62" s="35"/>
      <c r="Q62" s="35"/>
      <c r="R62" s="13"/>
      <c r="S62" s="12">
        <f t="shared" si="34"/>
        <v>0</v>
      </c>
      <c r="T62" s="13"/>
      <c r="U62" s="13"/>
      <c r="V62" s="35"/>
      <c r="W62" s="35"/>
      <c r="X62" s="35"/>
      <c r="Y62" s="35"/>
      <c r="Z62" s="11"/>
      <c r="AA62" s="12">
        <f t="shared" si="35"/>
        <v>0</v>
      </c>
      <c r="AB62" s="13"/>
      <c r="AC62" s="13"/>
      <c r="AD62" s="35"/>
      <c r="AE62" s="35"/>
      <c r="AF62" s="35"/>
    </row>
    <row r="63" spans="1:32" x14ac:dyDescent="0.25">
      <c r="A63" s="41"/>
      <c r="B63" s="13"/>
      <c r="C63" s="12">
        <f t="shared" si="32"/>
        <v>0</v>
      </c>
      <c r="D63" s="13"/>
      <c r="E63" s="13"/>
      <c r="F63" s="35"/>
      <c r="G63" s="35"/>
      <c r="H63" s="35"/>
      <c r="I63" s="35"/>
      <c r="J63" s="13"/>
      <c r="K63" s="12">
        <f t="shared" si="33"/>
        <v>0</v>
      </c>
      <c r="L63" s="13"/>
      <c r="M63" s="13"/>
      <c r="N63" s="35"/>
      <c r="O63" s="35"/>
      <c r="P63" s="35"/>
      <c r="Q63" s="35"/>
      <c r="R63" s="13"/>
      <c r="S63" s="12">
        <f t="shared" si="34"/>
        <v>0</v>
      </c>
      <c r="T63" s="13"/>
      <c r="U63" s="13"/>
      <c r="V63" s="35"/>
      <c r="W63" s="35"/>
      <c r="X63" s="35"/>
      <c r="Y63" s="35"/>
      <c r="Z63" s="13"/>
      <c r="AA63" s="12">
        <f t="shared" si="35"/>
        <v>0</v>
      </c>
      <c r="AB63" s="13"/>
      <c r="AC63" s="13"/>
      <c r="AD63" s="35"/>
      <c r="AE63" s="35"/>
      <c r="AF63" s="35"/>
    </row>
    <row r="64" spans="1:32" x14ac:dyDescent="0.25">
      <c r="A64" s="42"/>
      <c r="B64" s="13"/>
      <c r="C64" s="12">
        <f t="shared" si="32"/>
        <v>0</v>
      </c>
      <c r="D64" s="13"/>
      <c r="E64" s="13"/>
      <c r="F64" s="36"/>
      <c r="G64" s="36"/>
      <c r="H64" s="36"/>
      <c r="I64" s="36"/>
      <c r="J64" s="13"/>
      <c r="K64" s="12">
        <f t="shared" si="33"/>
        <v>0</v>
      </c>
      <c r="L64" s="13"/>
      <c r="M64" s="13"/>
      <c r="N64" s="36"/>
      <c r="O64" s="36"/>
      <c r="P64" s="36"/>
      <c r="Q64" s="36"/>
      <c r="R64" s="13"/>
      <c r="S64" s="12">
        <f t="shared" si="34"/>
        <v>0</v>
      </c>
      <c r="T64" s="13"/>
      <c r="U64" s="13"/>
      <c r="V64" s="36"/>
      <c r="W64" s="36"/>
      <c r="X64" s="36"/>
      <c r="Y64" s="36"/>
      <c r="Z64" s="13"/>
      <c r="AA64" s="12">
        <f t="shared" si="35"/>
        <v>0</v>
      </c>
      <c r="AB64" s="13"/>
      <c r="AC64" s="13"/>
      <c r="AD64" s="36"/>
      <c r="AE64" s="36"/>
      <c r="AF64" s="36"/>
    </row>
    <row r="65" spans="1:32" ht="94.5" x14ac:dyDescent="0.25">
      <c r="A65" s="24" t="s">
        <v>97</v>
      </c>
      <c r="B65" s="17" t="s">
        <v>98</v>
      </c>
      <c r="C65" s="17"/>
      <c r="D65" s="17">
        <v>3</v>
      </c>
      <c r="E65" s="17" t="s">
        <v>71</v>
      </c>
      <c r="F65" s="17"/>
      <c r="G65" s="17"/>
      <c r="H65" s="17"/>
      <c r="I65" s="17" t="s">
        <v>88</v>
      </c>
      <c r="J65" s="17" t="s">
        <v>54</v>
      </c>
      <c r="K65" s="17"/>
      <c r="L65" s="17">
        <v>3</v>
      </c>
      <c r="M65" s="17" t="s">
        <v>89</v>
      </c>
      <c r="N65" s="17"/>
      <c r="O65" s="17"/>
      <c r="P65" s="17"/>
      <c r="Q65" s="17" t="s">
        <v>99</v>
      </c>
      <c r="R65" s="17" t="s">
        <v>98</v>
      </c>
      <c r="S65" s="17"/>
      <c r="T65" s="17">
        <v>3</v>
      </c>
      <c r="U65" s="17" t="s">
        <v>71</v>
      </c>
      <c r="V65" s="17"/>
      <c r="W65" s="17"/>
      <c r="X65" s="17"/>
      <c r="Y65" s="17" t="s">
        <v>88</v>
      </c>
      <c r="Z65" s="17" t="s">
        <v>54</v>
      </c>
      <c r="AA65" s="17"/>
      <c r="AB65" s="17">
        <v>3</v>
      </c>
      <c r="AC65" s="17" t="s">
        <v>89</v>
      </c>
      <c r="AD65" s="17"/>
      <c r="AE65" s="17"/>
      <c r="AF65" s="17"/>
    </row>
    <row r="66" spans="1:32" ht="63" x14ac:dyDescent="0.25">
      <c r="A66" s="25" t="s">
        <v>91</v>
      </c>
      <c r="B66" s="13" t="s">
        <v>95</v>
      </c>
      <c r="C66" s="13"/>
      <c r="D66" s="13">
        <v>3</v>
      </c>
      <c r="E66" s="13" t="s">
        <v>79</v>
      </c>
      <c r="F66" s="13"/>
      <c r="G66" s="13"/>
      <c r="H66" s="13"/>
      <c r="I66" s="13" t="s">
        <v>100</v>
      </c>
      <c r="J66" s="26" t="s">
        <v>98</v>
      </c>
      <c r="K66" s="13"/>
      <c r="L66" s="13">
        <v>3</v>
      </c>
      <c r="M66" s="13" t="s">
        <v>71</v>
      </c>
      <c r="N66" s="13"/>
      <c r="O66" s="13"/>
      <c r="P66" s="13"/>
      <c r="Q66" s="13" t="s">
        <v>91</v>
      </c>
      <c r="R66" s="13" t="s">
        <v>95</v>
      </c>
      <c r="S66" s="13"/>
      <c r="T66" s="13">
        <v>3</v>
      </c>
      <c r="U66" s="13" t="s">
        <v>79</v>
      </c>
      <c r="V66" s="13"/>
      <c r="W66" s="13"/>
      <c r="X66" s="13"/>
      <c r="Y66" s="13" t="s">
        <v>100</v>
      </c>
      <c r="Z66" s="26" t="s">
        <v>54</v>
      </c>
      <c r="AA66" s="13"/>
      <c r="AB66" s="13">
        <v>3</v>
      </c>
      <c r="AC66" s="13">
        <v>12</v>
      </c>
      <c r="AD66" s="13"/>
      <c r="AE66" s="13"/>
      <c r="AF66" s="13"/>
    </row>
    <row r="67" spans="1:32" ht="13.5" x14ac:dyDescent="0.25">
      <c r="A67" s="33" t="s">
        <v>86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:32" ht="13.5" x14ac:dyDescent="0.25">
      <c r="A68" s="33" t="s">
        <v>13</v>
      </c>
      <c r="B68" s="31"/>
      <c r="C68" s="31"/>
      <c r="D68" s="31"/>
      <c r="E68" s="31"/>
      <c r="F68" s="31"/>
      <c r="G68" s="31"/>
      <c r="H68" s="31"/>
      <c r="I68" s="33" t="s">
        <v>14</v>
      </c>
      <c r="J68" s="31"/>
      <c r="K68" s="31"/>
      <c r="L68" s="31"/>
      <c r="M68" s="31"/>
      <c r="N68" s="31"/>
      <c r="O68" s="31"/>
      <c r="P68" s="31"/>
      <c r="Q68" s="33" t="s">
        <v>15</v>
      </c>
      <c r="R68" s="31"/>
      <c r="S68" s="31"/>
      <c r="T68" s="31"/>
      <c r="U68" s="31"/>
      <c r="V68" s="31"/>
      <c r="W68" s="31"/>
      <c r="X68" s="31"/>
      <c r="Y68" s="33" t="s">
        <v>16</v>
      </c>
      <c r="Z68" s="31"/>
      <c r="AA68" s="31"/>
      <c r="AB68" s="31"/>
      <c r="AC68" s="31"/>
      <c r="AD68" s="31"/>
      <c r="AE68" s="31"/>
      <c r="AF68" s="31"/>
    </row>
    <row r="69" spans="1:32" ht="31.5" x14ac:dyDescent="0.25">
      <c r="A69" s="10" t="s">
        <v>17</v>
      </c>
      <c r="B69" s="10" t="s">
        <v>18</v>
      </c>
      <c r="C69" s="10" t="s">
        <v>19</v>
      </c>
      <c r="D69" s="10" t="s">
        <v>20</v>
      </c>
      <c r="E69" s="10" t="s">
        <v>21</v>
      </c>
      <c r="F69" s="10" t="s">
        <v>22</v>
      </c>
      <c r="G69" s="10" t="s">
        <v>23</v>
      </c>
      <c r="H69" s="10" t="s">
        <v>24</v>
      </c>
      <c r="I69" s="10" t="s">
        <v>17</v>
      </c>
      <c r="J69" s="10" t="s">
        <v>18</v>
      </c>
      <c r="K69" s="10" t="s">
        <v>19</v>
      </c>
      <c r="L69" s="10" t="s">
        <v>20</v>
      </c>
      <c r="M69" s="10" t="s">
        <v>21</v>
      </c>
      <c r="N69" s="10" t="s">
        <v>22</v>
      </c>
      <c r="O69" s="10" t="s">
        <v>23</v>
      </c>
      <c r="P69" s="10" t="s">
        <v>24</v>
      </c>
      <c r="Q69" s="10" t="s">
        <v>17</v>
      </c>
      <c r="R69" s="10" t="s">
        <v>18</v>
      </c>
      <c r="S69" s="10" t="s">
        <v>19</v>
      </c>
      <c r="T69" s="10" t="s">
        <v>20</v>
      </c>
      <c r="U69" s="10" t="s">
        <v>21</v>
      </c>
      <c r="V69" s="10" t="s">
        <v>22</v>
      </c>
      <c r="W69" s="10" t="s">
        <v>23</v>
      </c>
      <c r="X69" s="10" t="s">
        <v>24</v>
      </c>
      <c r="Y69" s="10" t="s">
        <v>17</v>
      </c>
      <c r="Z69" s="10" t="s">
        <v>18</v>
      </c>
      <c r="AA69" s="10" t="s">
        <v>19</v>
      </c>
      <c r="AB69" s="10" t="s">
        <v>20</v>
      </c>
      <c r="AC69" s="10" t="s">
        <v>21</v>
      </c>
      <c r="AD69" s="10" t="s">
        <v>22</v>
      </c>
      <c r="AE69" s="10" t="s">
        <v>23</v>
      </c>
      <c r="AF69" s="10" t="s">
        <v>24</v>
      </c>
    </row>
    <row r="70" spans="1:32" x14ac:dyDescent="0.25">
      <c r="A70" s="40" t="s">
        <v>25</v>
      </c>
      <c r="B70" s="11">
        <v>1.05</v>
      </c>
      <c r="C70" s="12">
        <f t="shared" ref="C70:C74" si="36">MROUND($C$3*B70,25)</f>
        <v>300</v>
      </c>
      <c r="D70" s="13">
        <v>1</v>
      </c>
      <c r="E70" s="13">
        <v>2</v>
      </c>
      <c r="F70" s="37">
        <f>(D70*E70)+(D71*E71)+(D72*E72)+(D73*E73)+(D74*E74)</f>
        <v>2</v>
      </c>
      <c r="G70" s="34">
        <f>AVERAGE(B70:B74)</f>
        <v>1.05</v>
      </c>
      <c r="H70" s="37"/>
      <c r="I70" s="37" t="s">
        <v>95</v>
      </c>
      <c r="J70" s="11">
        <v>0</v>
      </c>
      <c r="K70" s="12">
        <f t="shared" ref="K70:K74" si="37">MROUND($I$3*J70,2.5)</f>
        <v>0</v>
      </c>
      <c r="L70" s="13">
        <v>0</v>
      </c>
      <c r="M70" s="13">
        <v>0</v>
      </c>
      <c r="N70" s="37">
        <f>(L70*M70)+(L71*M71)+(L72*M72)+(L73*M73)+(L74*M74)</f>
        <v>0</v>
      </c>
      <c r="O70" s="34"/>
      <c r="P70" s="37"/>
      <c r="Q70" s="37" t="s">
        <v>28</v>
      </c>
      <c r="R70" s="11">
        <v>0.6</v>
      </c>
      <c r="S70" s="12">
        <f t="shared" ref="S70:S74" si="38">MROUND($I$3*R70,2.5)</f>
        <v>177.5</v>
      </c>
      <c r="T70" s="13">
        <v>1</v>
      </c>
      <c r="U70" s="13">
        <v>1</v>
      </c>
      <c r="V70" s="37">
        <f>(T70*U70)+(T71*U71)+(T72*U72)+(T73*U73)+(T74*U74)</f>
        <v>5</v>
      </c>
      <c r="W70" s="34">
        <f>AVERAGE(R70:R74)</f>
        <v>0.79999999999999993</v>
      </c>
      <c r="X70" s="37" t="s">
        <v>104</v>
      </c>
      <c r="Y70" s="37" t="s">
        <v>95</v>
      </c>
      <c r="Z70" s="11">
        <v>0</v>
      </c>
      <c r="AA70" s="12">
        <f t="shared" ref="AA70:AA74" si="39">MROUND($I$3*Z70,2.5)</f>
        <v>0</v>
      </c>
      <c r="AB70" s="13">
        <v>0</v>
      </c>
      <c r="AC70" s="13">
        <v>0</v>
      </c>
      <c r="AD70" s="37">
        <f>(AB70*AC70)+(AB71*AC71)+(AB72*AC72)+(AB73*AC73)+(AB74*AC74)</f>
        <v>0</v>
      </c>
      <c r="AE70" s="34"/>
      <c r="AF70" s="37"/>
    </row>
    <row r="71" spans="1:32" x14ac:dyDescent="0.25">
      <c r="A71" s="41"/>
      <c r="B71" s="11"/>
      <c r="C71" s="12">
        <f t="shared" si="36"/>
        <v>0</v>
      </c>
      <c r="D71" s="13"/>
      <c r="E71" s="13"/>
      <c r="F71" s="35"/>
      <c r="G71" s="35"/>
      <c r="H71" s="35"/>
      <c r="I71" s="35"/>
      <c r="J71" s="11"/>
      <c r="K71" s="12">
        <f t="shared" si="37"/>
        <v>0</v>
      </c>
      <c r="L71" s="13"/>
      <c r="M71" s="13"/>
      <c r="N71" s="35"/>
      <c r="O71" s="35"/>
      <c r="P71" s="35"/>
      <c r="Q71" s="35"/>
      <c r="R71" s="11">
        <v>0.7</v>
      </c>
      <c r="S71" s="12">
        <f t="shared" si="38"/>
        <v>207.5</v>
      </c>
      <c r="T71" s="13">
        <v>1</v>
      </c>
      <c r="U71" s="13">
        <v>1</v>
      </c>
      <c r="V71" s="35"/>
      <c r="W71" s="35"/>
      <c r="X71" s="35"/>
      <c r="Y71" s="35"/>
      <c r="Z71" s="11"/>
      <c r="AA71" s="12">
        <f t="shared" si="39"/>
        <v>0</v>
      </c>
      <c r="AB71" s="13"/>
      <c r="AC71" s="13"/>
      <c r="AD71" s="35"/>
      <c r="AE71" s="35"/>
      <c r="AF71" s="35"/>
    </row>
    <row r="72" spans="1:32" x14ac:dyDescent="0.25">
      <c r="A72" s="41"/>
      <c r="B72" s="11"/>
      <c r="C72" s="12">
        <f t="shared" si="36"/>
        <v>0</v>
      </c>
      <c r="D72" s="13"/>
      <c r="E72" s="13"/>
      <c r="F72" s="35"/>
      <c r="G72" s="35"/>
      <c r="H72" s="35"/>
      <c r="I72" s="35"/>
      <c r="J72" s="11"/>
      <c r="K72" s="12">
        <f t="shared" si="37"/>
        <v>0</v>
      </c>
      <c r="L72" s="13"/>
      <c r="M72" s="13"/>
      <c r="N72" s="35"/>
      <c r="O72" s="35"/>
      <c r="P72" s="35"/>
      <c r="Q72" s="35"/>
      <c r="R72" s="11">
        <v>0.8</v>
      </c>
      <c r="S72" s="12">
        <f t="shared" si="38"/>
        <v>237.5</v>
      </c>
      <c r="T72" s="13">
        <v>1</v>
      </c>
      <c r="U72" s="13">
        <v>1</v>
      </c>
      <c r="V72" s="35"/>
      <c r="W72" s="35"/>
      <c r="X72" s="35"/>
      <c r="Y72" s="35"/>
      <c r="Z72" s="11"/>
      <c r="AA72" s="12">
        <f t="shared" si="39"/>
        <v>0</v>
      </c>
      <c r="AB72" s="13"/>
      <c r="AC72" s="13"/>
      <c r="AD72" s="35"/>
      <c r="AE72" s="35"/>
      <c r="AF72" s="35"/>
    </row>
    <row r="73" spans="1:32" x14ac:dyDescent="0.25">
      <c r="A73" s="41"/>
      <c r="B73" s="13"/>
      <c r="C73" s="12">
        <f t="shared" si="36"/>
        <v>0</v>
      </c>
      <c r="D73" s="13"/>
      <c r="E73" s="13"/>
      <c r="F73" s="35"/>
      <c r="G73" s="35"/>
      <c r="H73" s="35"/>
      <c r="I73" s="35"/>
      <c r="J73" s="13"/>
      <c r="K73" s="12">
        <f t="shared" si="37"/>
        <v>0</v>
      </c>
      <c r="L73" s="13"/>
      <c r="M73" s="13"/>
      <c r="N73" s="35"/>
      <c r="O73" s="35"/>
      <c r="P73" s="35"/>
      <c r="Q73" s="35"/>
      <c r="R73" s="11">
        <v>0.9</v>
      </c>
      <c r="S73" s="12">
        <f t="shared" si="38"/>
        <v>267.5</v>
      </c>
      <c r="T73" s="13">
        <v>1</v>
      </c>
      <c r="U73" s="13">
        <v>1</v>
      </c>
      <c r="V73" s="35"/>
      <c r="W73" s="35"/>
      <c r="X73" s="35"/>
      <c r="Y73" s="35"/>
      <c r="Z73" s="13"/>
      <c r="AA73" s="12">
        <f t="shared" si="39"/>
        <v>0</v>
      </c>
      <c r="AB73" s="13"/>
      <c r="AC73" s="13"/>
      <c r="AD73" s="35"/>
      <c r="AE73" s="35"/>
      <c r="AF73" s="35"/>
    </row>
    <row r="74" spans="1:32" x14ac:dyDescent="0.25">
      <c r="A74" s="42"/>
      <c r="B74" s="13"/>
      <c r="C74" s="12">
        <f t="shared" si="36"/>
        <v>0</v>
      </c>
      <c r="D74" s="13"/>
      <c r="E74" s="13"/>
      <c r="F74" s="36"/>
      <c r="G74" s="36"/>
      <c r="H74" s="36"/>
      <c r="I74" s="36"/>
      <c r="J74" s="13"/>
      <c r="K74" s="12">
        <f t="shared" si="37"/>
        <v>0</v>
      </c>
      <c r="L74" s="13"/>
      <c r="M74" s="13"/>
      <c r="N74" s="36"/>
      <c r="O74" s="36"/>
      <c r="P74" s="36"/>
      <c r="Q74" s="36"/>
      <c r="R74" s="11">
        <v>1</v>
      </c>
      <c r="S74" s="12">
        <f t="shared" si="38"/>
        <v>297.5</v>
      </c>
      <c r="T74" s="13">
        <v>1</v>
      </c>
      <c r="U74" s="13">
        <v>1</v>
      </c>
      <c r="V74" s="36"/>
      <c r="W74" s="36"/>
      <c r="X74" s="36"/>
      <c r="Y74" s="36"/>
      <c r="Z74" s="13"/>
      <c r="AA74" s="12">
        <f t="shared" si="39"/>
        <v>0</v>
      </c>
      <c r="AB74" s="13"/>
      <c r="AC74" s="13"/>
      <c r="AD74" s="36"/>
      <c r="AE74" s="36"/>
      <c r="AF74" s="36"/>
    </row>
    <row r="75" spans="1:32" x14ac:dyDescent="0.25">
      <c r="A75" s="43" t="s">
        <v>31</v>
      </c>
      <c r="B75" s="15">
        <v>0.7</v>
      </c>
      <c r="C75" s="16">
        <f t="shared" ref="C75:C79" si="40">MROUND($F$3*B75,2.5)</f>
        <v>157.5</v>
      </c>
      <c r="D75" s="17">
        <v>2</v>
      </c>
      <c r="E75" s="17">
        <v>5</v>
      </c>
      <c r="F75" s="38">
        <f>(D75*E75)+(D76*E76)+(D77*E77)+(D78*E78)+(D79*E79)</f>
        <v>24</v>
      </c>
      <c r="G75" s="46">
        <f>C75/$F$3</f>
        <v>0.69993000000000005</v>
      </c>
      <c r="H75" s="38"/>
      <c r="I75" s="38" t="s">
        <v>27</v>
      </c>
      <c r="J75" s="15">
        <v>0.65</v>
      </c>
      <c r="K75" s="16">
        <f t="shared" ref="K75:K79" si="41">MROUND($F$3*J75,2.5)</f>
        <v>147.5</v>
      </c>
      <c r="L75" s="17">
        <v>3</v>
      </c>
      <c r="M75" s="17">
        <v>6</v>
      </c>
      <c r="N75" s="38">
        <f>(L75*M75)+(L76*M76)+(L77*M77)+(L78*M78)+(L79*M79)</f>
        <v>18</v>
      </c>
      <c r="O75" s="46">
        <f>K75/$F$3</f>
        <v>0.65549000000000002</v>
      </c>
      <c r="P75" s="38"/>
      <c r="Q75" s="38" t="s">
        <v>31</v>
      </c>
      <c r="R75" s="15">
        <v>0.7</v>
      </c>
      <c r="S75" s="16">
        <f t="shared" ref="S75:S79" si="42">MROUND($F$3*R75,2.5)</f>
        <v>157.5</v>
      </c>
      <c r="T75" s="17">
        <v>2</v>
      </c>
      <c r="U75" s="17">
        <v>5</v>
      </c>
      <c r="V75" s="38">
        <f>(T75*U75)+(T76*U76)+(T77*U77)+(T78*U78)+(T79*U79)</f>
        <v>24</v>
      </c>
      <c r="W75" s="46">
        <f>S75/$F$3</f>
        <v>0.69993000000000005</v>
      </c>
      <c r="X75" s="38"/>
      <c r="Y75" s="38" t="s">
        <v>95</v>
      </c>
      <c r="Z75" s="15">
        <v>0</v>
      </c>
      <c r="AA75" s="16">
        <f t="shared" ref="AA75:AA79" si="43">MROUND($F$3*Z75,2.5)</f>
        <v>0</v>
      </c>
      <c r="AB75" s="17">
        <v>0</v>
      </c>
      <c r="AC75" s="17">
        <v>0</v>
      </c>
      <c r="AD75" s="38">
        <f>(AB75*AC75)+(AB76*AC76)+(AB77*AC77)+(AB78*AC78)+(AB79*AC79)</f>
        <v>0</v>
      </c>
      <c r="AE75" s="46"/>
      <c r="AF75" s="38"/>
    </row>
    <row r="76" spans="1:32" x14ac:dyDescent="0.25">
      <c r="A76" s="41"/>
      <c r="B76" s="15">
        <v>0.75</v>
      </c>
      <c r="C76" s="16">
        <f t="shared" si="40"/>
        <v>170</v>
      </c>
      <c r="D76" s="17">
        <v>2</v>
      </c>
      <c r="E76" s="17">
        <v>4</v>
      </c>
      <c r="F76" s="35"/>
      <c r="G76" s="35"/>
      <c r="H76" s="35"/>
      <c r="I76" s="35"/>
      <c r="J76" s="15"/>
      <c r="K76" s="16">
        <f t="shared" si="41"/>
        <v>0</v>
      </c>
      <c r="L76" s="17"/>
      <c r="M76" s="17"/>
      <c r="N76" s="35"/>
      <c r="O76" s="35"/>
      <c r="P76" s="35"/>
      <c r="Q76" s="35"/>
      <c r="R76" s="15">
        <v>0.75</v>
      </c>
      <c r="S76" s="16">
        <f t="shared" si="42"/>
        <v>170</v>
      </c>
      <c r="T76" s="17">
        <v>2</v>
      </c>
      <c r="U76" s="17">
        <v>4</v>
      </c>
      <c r="V76" s="35"/>
      <c r="W76" s="35"/>
      <c r="X76" s="35"/>
      <c r="Y76" s="35"/>
      <c r="Z76" s="15"/>
      <c r="AA76" s="16">
        <f t="shared" si="43"/>
        <v>0</v>
      </c>
      <c r="AB76" s="17"/>
      <c r="AC76" s="17"/>
      <c r="AD76" s="35"/>
      <c r="AE76" s="35"/>
      <c r="AF76" s="35"/>
    </row>
    <row r="77" spans="1:32" x14ac:dyDescent="0.25">
      <c r="A77" s="41"/>
      <c r="B77" s="15">
        <v>0.8</v>
      </c>
      <c r="C77" s="16">
        <f t="shared" si="40"/>
        <v>180</v>
      </c>
      <c r="D77" s="17">
        <v>2</v>
      </c>
      <c r="E77" s="17">
        <v>3</v>
      </c>
      <c r="F77" s="35"/>
      <c r="G77" s="35"/>
      <c r="H77" s="35"/>
      <c r="I77" s="35"/>
      <c r="J77" s="15"/>
      <c r="K77" s="16">
        <f t="shared" si="41"/>
        <v>0</v>
      </c>
      <c r="L77" s="17"/>
      <c r="M77" s="17"/>
      <c r="N77" s="35"/>
      <c r="O77" s="35"/>
      <c r="P77" s="35"/>
      <c r="Q77" s="35"/>
      <c r="R77" s="15">
        <v>0.8</v>
      </c>
      <c r="S77" s="16">
        <f t="shared" si="42"/>
        <v>180</v>
      </c>
      <c r="T77" s="17">
        <v>2</v>
      </c>
      <c r="U77" s="17">
        <v>3</v>
      </c>
      <c r="V77" s="35"/>
      <c r="W77" s="35"/>
      <c r="X77" s="35"/>
      <c r="Y77" s="35"/>
      <c r="Z77" s="15"/>
      <c r="AA77" s="16">
        <f t="shared" si="43"/>
        <v>0</v>
      </c>
      <c r="AB77" s="17"/>
      <c r="AC77" s="17"/>
      <c r="AD77" s="35"/>
      <c r="AE77" s="35"/>
      <c r="AF77" s="35"/>
    </row>
    <row r="78" spans="1:32" x14ac:dyDescent="0.25">
      <c r="A78" s="41"/>
      <c r="B78" s="17"/>
      <c r="C78" s="16">
        <f t="shared" si="40"/>
        <v>0</v>
      </c>
      <c r="D78" s="17"/>
      <c r="E78" s="17"/>
      <c r="F78" s="35"/>
      <c r="G78" s="35"/>
      <c r="H78" s="35"/>
      <c r="I78" s="35"/>
      <c r="J78" s="17"/>
      <c r="K78" s="16">
        <f t="shared" si="41"/>
        <v>0</v>
      </c>
      <c r="L78" s="17"/>
      <c r="M78" s="17"/>
      <c r="N78" s="35"/>
      <c r="O78" s="35"/>
      <c r="P78" s="35"/>
      <c r="Q78" s="35"/>
      <c r="R78" s="17"/>
      <c r="S78" s="16">
        <f t="shared" si="42"/>
        <v>0</v>
      </c>
      <c r="T78" s="17"/>
      <c r="U78" s="17"/>
      <c r="V78" s="35"/>
      <c r="W78" s="35"/>
      <c r="X78" s="35"/>
      <c r="Y78" s="35"/>
      <c r="Z78" s="17"/>
      <c r="AA78" s="16">
        <f t="shared" si="43"/>
        <v>0</v>
      </c>
      <c r="AB78" s="17"/>
      <c r="AC78" s="17"/>
      <c r="AD78" s="35"/>
      <c r="AE78" s="35"/>
      <c r="AF78" s="35"/>
    </row>
    <row r="79" spans="1:32" x14ac:dyDescent="0.25">
      <c r="A79" s="42"/>
      <c r="B79" s="17"/>
      <c r="C79" s="16">
        <f t="shared" si="40"/>
        <v>0</v>
      </c>
      <c r="D79" s="17"/>
      <c r="E79" s="17"/>
      <c r="F79" s="36"/>
      <c r="G79" s="36"/>
      <c r="H79" s="36"/>
      <c r="I79" s="36"/>
      <c r="J79" s="17"/>
      <c r="K79" s="16">
        <f t="shared" si="41"/>
        <v>0</v>
      </c>
      <c r="L79" s="17"/>
      <c r="M79" s="17"/>
      <c r="N79" s="36"/>
      <c r="O79" s="36"/>
      <c r="P79" s="36"/>
      <c r="Q79" s="36"/>
      <c r="R79" s="17"/>
      <c r="S79" s="16">
        <f t="shared" si="42"/>
        <v>0</v>
      </c>
      <c r="T79" s="17"/>
      <c r="U79" s="17"/>
      <c r="V79" s="36"/>
      <c r="W79" s="36"/>
      <c r="X79" s="36"/>
      <c r="Y79" s="36"/>
      <c r="Z79" s="17"/>
      <c r="AA79" s="16">
        <f t="shared" si="43"/>
        <v>0</v>
      </c>
      <c r="AB79" s="17"/>
      <c r="AC79" s="17"/>
      <c r="AD79" s="36"/>
      <c r="AE79" s="36"/>
      <c r="AF79" s="36"/>
    </row>
    <row r="80" spans="1:32" x14ac:dyDescent="0.25">
      <c r="A80" s="40" t="s">
        <v>38</v>
      </c>
      <c r="B80" s="11">
        <v>0.75</v>
      </c>
      <c r="C80" s="12">
        <f t="shared" ref="C80:C84" si="44">MROUND($C$3*B80,2.5)</f>
        <v>220</v>
      </c>
      <c r="D80" s="13">
        <v>2</v>
      </c>
      <c r="E80" s="13">
        <v>2</v>
      </c>
      <c r="F80" s="37">
        <f>(D80*E80)+(D81*E81)+(D82*E82)+(D83*E83)+(D84*E84)</f>
        <v>4</v>
      </c>
      <c r="G80" s="34">
        <f>AVERAGE(B80:B84)</f>
        <v>0.75</v>
      </c>
      <c r="H80" s="37"/>
      <c r="I80" s="37" t="s">
        <v>95</v>
      </c>
      <c r="J80" s="11">
        <v>0</v>
      </c>
      <c r="K80" s="12">
        <f t="shared" ref="K80:K84" si="45">MROUND($I$3*J80,2.5)</f>
        <v>0</v>
      </c>
      <c r="L80" s="13">
        <v>0</v>
      </c>
      <c r="M80" s="13">
        <v>0</v>
      </c>
      <c r="N80" s="37">
        <f>(L80*M80)+(L81*M81)+(L82*M82)+(L83*M83)+(L84*M84)</f>
        <v>0</v>
      </c>
      <c r="O80" s="34"/>
      <c r="P80" s="37"/>
      <c r="Q80" s="37" t="s">
        <v>95</v>
      </c>
      <c r="R80" s="11">
        <v>0</v>
      </c>
      <c r="S80" s="12">
        <f t="shared" ref="S80:S84" si="46">MROUND($C$3*R80,2.5)</f>
        <v>0</v>
      </c>
      <c r="T80" s="13">
        <v>0</v>
      </c>
      <c r="U80" s="13">
        <v>0</v>
      </c>
      <c r="V80" s="37">
        <f>(T80*U80)+(T81*U81)+(T82*U82)+(T83*U83)+(T84*U84)</f>
        <v>0</v>
      </c>
      <c r="W80" s="34"/>
      <c r="X80" s="37"/>
      <c r="Y80" s="37" t="s">
        <v>95</v>
      </c>
      <c r="Z80" s="11">
        <v>0</v>
      </c>
      <c r="AA80" s="12">
        <v>0</v>
      </c>
      <c r="AB80" s="13">
        <v>0</v>
      </c>
      <c r="AC80" s="13">
        <v>0</v>
      </c>
      <c r="AD80" s="37">
        <f>(AB80*AC80)+(AB81*AC81)+(AB82*AC82)+(AB83*AC83)+(AB84*AC84)</f>
        <v>0</v>
      </c>
      <c r="AE80" s="34"/>
      <c r="AF80" s="37"/>
    </row>
    <row r="81" spans="1:32" x14ac:dyDescent="0.25">
      <c r="A81" s="41"/>
      <c r="B81" s="13"/>
      <c r="C81" s="12">
        <f t="shared" si="44"/>
        <v>0</v>
      </c>
      <c r="D81" s="13"/>
      <c r="E81" s="13"/>
      <c r="F81" s="35"/>
      <c r="G81" s="35"/>
      <c r="H81" s="35"/>
      <c r="I81" s="35"/>
      <c r="J81" s="13"/>
      <c r="K81" s="12">
        <f t="shared" si="45"/>
        <v>0</v>
      </c>
      <c r="L81" s="13"/>
      <c r="M81" s="13"/>
      <c r="N81" s="35"/>
      <c r="O81" s="35"/>
      <c r="P81" s="35"/>
      <c r="Q81" s="35"/>
      <c r="R81" s="13"/>
      <c r="S81" s="12">
        <f t="shared" si="46"/>
        <v>0</v>
      </c>
      <c r="T81" s="13"/>
      <c r="U81" s="13"/>
      <c r="V81" s="35"/>
      <c r="W81" s="35"/>
      <c r="X81" s="35"/>
      <c r="Y81" s="35"/>
      <c r="Z81" s="11"/>
      <c r="AA81" s="12">
        <f t="shared" ref="AA81:AA84" si="47">MROUND($I$3*Z81,2.5)</f>
        <v>0</v>
      </c>
      <c r="AB81" s="13"/>
      <c r="AC81" s="13"/>
      <c r="AD81" s="35"/>
      <c r="AE81" s="35"/>
      <c r="AF81" s="35"/>
    </row>
    <row r="82" spans="1:32" x14ac:dyDescent="0.25">
      <c r="A82" s="41"/>
      <c r="B82" s="13"/>
      <c r="C82" s="12">
        <f t="shared" si="44"/>
        <v>0</v>
      </c>
      <c r="D82" s="13"/>
      <c r="E82" s="13"/>
      <c r="F82" s="35"/>
      <c r="G82" s="35"/>
      <c r="H82" s="35"/>
      <c r="I82" s="35"/>
      <c r="J82" s="13"/>
      <c r="K82" s="12">
        <f t="shared" si="45"/>
        <v>0</v>
      </c>
      <c r="L82" s="13"/>
      <c r="M82" s="13"/>
      <c r="N82" s="35"/>
      <c r="O82" s="35"/>
      <c r="P82" s="35"/>
      <c r="Q82" s="35"/>
      <c r="R82" s="13"/>
      <c r="S82" s="12">
        <f t="shared" si="46"/>
        <v>0</v>
      </c>
      <c r="T82" s="13"/>
      <c r="U82" s="13"/>
      <c r="V82" s="35"/>
      <c r="W82" s="35"/>
      <c r="X82" s="35"/>
      <c r="Y82" s="35"/>
      <c r="Z82" s="11"/>
      <c r="AA82" s="12">
        <f t="shared" si="47"/>
        <v>0</v>
      </c>
      <c r="AB82" s="13"/>
      <c r="AC82" s="13"/>
      <c r="AD82" s="35"/>
      <c r="AE82" s="35"/>
      <c r="AF82" s="35"/>
    </row>
    <row r="83" spans="1:32" x14ac:dyDescent="0.25">
      <c r="A83" s="41"/>
      <c r="B83" s="13"/>
      <c r="C83" s="12">
        <f t="shared" si="44"/>
        <v>0</v>
      </c>
      <c r="D83" s="13"/>
      <c r="E83" s="13"/>
      <c r="F83" s="35"/>
      <c r="G83" s="35"/>
      <c r="H83" s="35"/>
      <c r="I83" s="35"/>
      <c r="J83" s="13"/>
      <c r="K83" s="12">
        <f t="shared" si="45"/>
        <v>0</v>
      </c>
      <c r="L83" s="13"/>
      <c r="M83" s="13"/>
      <c r="N83" s="35"/>
      <c r="O83" s="35"/>
      <c r="P83" s="35"/>
      <c r="Q83" s="35"/>
      <c r="R83" s="13"/>
      <c r="S83" s="12">
        <f t="shared" si="46"/>
        <v>0</v>
      </c>
      <c r="T83" s="13"/>
      <c r="U83" s="13"/>
      <c r="V83" s="35"/>
      <c r="W83" s="35"/>
      <c r="X83" s="35"/>
      <c r="Y83" s="35"/>
      <c r="Z83" s="13"/>
      <c r="AA83" s="12">
        <f t="shared" si="47"/>
        <v>0</v>
      </c>
      <c r="AB83" s="13"/>
      <c r="AC83" s="13"/>
      <c r="AD83" s="35"/>
      <c r="AE83" s="35"/>
      <c r="AF83" s="35"/>
    </row>
    <row r="84" spans="1:32" x14ac:dyDescent="0.25">
      <c r="A84" s="42"/>
      <c r="B84" s="13"/>
      <c r="C84" s="12">
        <f t="shared" si="44"/>
        <v>0</v>
      </c>
      <c r="D84" s="13"/>
      <c r="E84" s="13"/>
      <c r="F84" s="36"/>
      <c r="G84" s="36"/>
      <c r="H84" s="36"/>
      <c r="I84" s="36"/>
      <c r="J84" s="13"/>
      <c r="K84" s="12">
        <f t="shared" si="45"/>
        <v>0</v>
      </c>
      <c r="L84" s="13"/>
      <c r="M84" s="13"/>
      <c r="N84" s="36"/>
      <c r="O84" s="36"/>
      <c r="P84" s="36"/>
      <c r="Q84" s="36"/>
      <c r="R84" s="13"/>
      <c r="S84" s="12">
        <f t="shared" si="46"/>
        <v>0</v>
      </c>
      <c r="T84" s="13"/>
      <c r="U84" s="13"/>
      <c r="V84" s="36"/>
      <c r="W84" s="36"/>
      <c r="X84" s="36"/>
      <c r="Y84" s="36"/>
      <c r="Z84" s="13"/>
      <c r="AA84" s="12">
        <f t="shared" si="47"/>
        <v>0</v>
      </c>
      <c r="AB84" s="13"/>
      <c r="AC84" s="13"/>
      <c r="AD84" s="36"/>
      <c r="AE84" s="36"/>
      <c r="AF84" s="36"/>
    </row>
    <row r="85" spans="1:32" ht="94.5" x14ac:dyDescent="0.25">
      <c r="A85" s="24" t="s">
        <v>77</v>
      </c>
      <c r="B85" s="17" t="s">
        <v>54</v>
      </c>
      <c r="C85" s="17"/>
      <c r="D85" s="17">
        <v>3</v>
      </c>
      <c r="E85" s="17">
        <v>12</v>
      </c>
      <c r="F85" s="17"/>
      <c r="G85" s="17"/>
      <c r="H85" s="17"/>
      <c r="I85" s="17" t="s">
        <v>88</v>
      </c>
      <c r="J85" s="17" t="s">
        <v>54</v>
      </c>
      <c r="K85" s="17"/>
      <c r="L85" s="17">
        <v>3</v>
      </c>
      <c r="M85" s="17" t="s">
        <v>89</v>
      </c>
      <c r="N85" s="17"/>
      <c r="O85" s="17"/>
      <c r="P85" s="17"/>
      <c r="Q85" s="17" t="s">
        <v>90</v>
      </c>
      <c r="R85" s="17" t="s">
        <v>54</v>
      </c>
      <c r="S85" s="17"/>
      <c r="T85" s="17">
        <v>3</v>
      </c>
      <c r="U85" s="17">
        <v>12</v>
      </c>
      <c r="V85" s="17"/>
      <c r="W85" s="17"/>
      <c r="X85" s="17"/>
      <c r="Y85" s="17" t="s">
        <v>95</v>
      </c>
      <c r="Z85" s="17" t="s">
        <v>54</v>
      </c>
      <c r="AA85" s="17"/>
      <c r="AB85" s="17">
        <v>3</v>
      </c>
      <c r="AC85" s="17" t="s">
        <v>89</v>
      </c>
      <c r="AD85" s="17"/>
      <c r="AE85" s="17"/>
      <c r="AF85" s="17"/>
    </row>
    <row r="86" spans="1:32" ht="63" x14ac:dyDescent="0.25">
      <c r="A86" s="25" t="s">
        <v>91</v>
      </c>
      <c r="B86" s="13" t="s">
        <v>54</v>
      </c>
      <c r="C86" s="13"/>
      <c r="D86" s="13">
        <v>3</v>
      </c>
      <c r="E86" s="13" t="s">
        <v>79</v>
      </c>
      <c r="F86" s="13"/>
      <c r="G86" s="13"/>
      <c r="H86" s="13"/>
      <c r="I86" s="13" t="s">
        <v>100</v>
      </c>
      <c r="J86" s="26" t="s">
        <v>54</v>
      </c>
      <c r="K86" s="13"/>
      <c r="L86" s="13">
        <v>3</v>
      </c>
      <c r="M86" s="13">
        <v>12</v>
      </c>
      <c r="N86" s="13"/>
      <c r="O86" s="13"/>
      <c r="P86" s="13"/>
      <c r="Q86" s="13" t="s">
        <v>91</v>
      </c>
      <c r="R86" s="13" t="s">
        <v>54</v>
      </c>
      <c r="S86" s="13"/>
      <c r="T86" s="13">
        <v>3</v>
      </c>
      <c r="U86" s="13" t="s">
        <v>79</v>
      </c>
      <c r="V86" s="13"/>
      <c r="W86" s="13"/>
      <c r="X86" s="13"/>
      <c r="Y86" s="13" t="s">
        <v>95</v>
      </c>
      <c r="Z86" s="26" t="s">
        <v>54</v>
      </c>
      <c r="AA86" s="13"/>
      <c r="AB86" s="13">
        <v>3</v>
      </c>
      <c r="AC86" s="13">
        <v>12</v>
      </c>
      <c r="AD86" s="13"/>
      <c r="AE86" s="13"/>
      <c r="AF86" s="13"/>
    </row>
  </sheetData>
  <mergeCells count="216">
    <mergeCell ref="N75:N79"/>
    <mergeCell ref="N80:N84"/>
    <mergeCell ref="O80:O84"/>
    <mergeCell ref="P80:P84"/>
    <mergeCell ref="Q80:Q84"/>
    <mergeCell ref="V80:V84"/>
    <mergeCell ref="W80:W84"/>
    <mergeCell ref="W70:W74"/>
    <mergeCell ref="X70:X74"/>
    <mergeCell ref="Y70:Y74"/>
    <mergeCell ref="AD70:AD74"/>
    <mergeCell ref="AE70:AE74"/>
    <mergeCell ref="O75:O79"/>
    <mergeCell ref="P75:P79"/>
    <mergeCell ref="Q75:Q79"/>
    <mergeCell ref="V75:V79"/>
    <mergeCell ref="W75:W79"/>
    <mergeCell ref="X75:X79"/>
    <mergeCell ref="Y75:Y79"/>
    <mergeCell ref="F70:F74"/>
    <mergeCell ref="G70:G74"/>
    <mergeCell ref="H70:H74"/>
    <mergeCell ref="I70:I74"/>
    <mergeCell ref="N70:N74"/>
    <mergeCell ref="O70:O74"/>
    <mergeCell ref="P70:P74"/>
    <mergeCell ref="Q70:Q74"/>
    <mergeCell ref="V70:V74"/>
    <mergeCell ref="P50:P54"/>
    <mergeCell ref="Q50:Q54"/>
    <mergeCell ref="V50:V54"/>
    <mergeCell ref="W50:W54"/>
    <mergeCell ref="X50:X54"/>
    <mergeCell ref="Y50:Y54"/>
    <mergeCell ref="O55:O59"/>
    <mergeCell ref="P55:P59"/>
    <mergeCell ref="Q55:Q59"/>
    <mergeCell ref="V55:V59"/>
    <mergeCell ref="W55:W59"/>
    <mergeCell ref="X55:X59"/>
    <mergeCell ref="Y55:Y59"/>
    <mergeCell ref="N55:N59"/>
    <mergeCell ref="F35:F39"/>
    <mergeCell ref="F40:F44"/>
    <mergeCell ref="F50:F54"/>
    <mergeCell ref="G50:G54"/>
    <mergeCell ref="H50:H54"/>
    <mergeCell ref="I50:I54"/>
    <mergeCell ref="N50:N54"/>
    <mergeCell ref="O50:O54"/>
    <mergeCell ref="W35:W39"/>
    <mergeCell ref="X35:X39"/>
    <mergeCell ref="Y35:Y39"/>
    <mergeCell ref="AD35:AD39"/>
    <mergeCell ref="AE35:AE39"/>
    <mergeCell ref="AF35:AF39"/>
    <mergeCell ref="O30:O34"/>
    <mergeCell ref="P30:P34"/>
    <mergeCell ref="N35:N39"/>
    <mergeCell ref="O35:O39"/>
    <mergeCell ref="P35:P39"/>
    <mergeCell ref="Q35:Q39"/>
    <mergeCell ref="V35:V39"/>
    <mergeCell ref="X20:X24"/>
    <mergeCell ref="Y20:Y24"/>
    <mergeCell ref="AD20:AD24"/>
    <mergeCell ref="AE20:AE24"/>
    <mergeCell ref="AF20:AF24"/>
    <mergeCell ref="A20:A24"/>
    <mergeCell ref="F20:F24"/>
    <mergeCell ref="G20:G24"/>
    <mergeCell ref="H20:H24"/>
    <mergeCell ref="I20:I24"/>
    <mergeCell ref="V20:V24"/>
    <mergeCell ref="W20:W24"/>
    <mergeCell ref="N20:N24"/>
    <mergeCell ref="O20:O24"/>
    <mergeCell ref="P20:P24"/>
    <mergeCell ref="Q20:Q24"/>
    <mergeCell ref="A10:A14"/>
    <mergeCell ref="G10:G14"/>
    <mergeCell ref="H10:H14"/>
    <mergeCell ref="I10:I14"/>
    <mergeCell ref="O10:O14"/>
    <mergeCell ref="A15:A19"/>
    <mergeCell ref="I15:I19"/>
    <mergeCell ref="Q30:Q34"/>
    <mergeCell ref="V30:V34"/>
    <mergeCell ref="W30:W34"/>
    <mergeCell ref="X30:X34"/>
    <mergeCell ref="Y30:Y34"/>
    <mergeCell ref="AD30:AD34"/>
    <mergeCell ref="AE30:AE34"/>
    <mergeCell ref="AF30:AF34"/>
    <mergeCell ref="A27:AF27"/>
    <mergeCell ref="A28:H28"/>
    <mergeCell ref="I28:P28"/>
    <mergeCell ref="Q28:X28"/>
    <mergeCell ref="Y28:AF28"/>
    <mergeCell ref="A30:A34"/>
    <mergeCell ref="F30:F34"/>
    <mergeCell ref="I30:I34"/>
    <mergeCell ref="N30:N34"/>
    <mergeCell ref="F10:F14"/>
    <mergeCell ref="F15:F19"/>
    <mergeCell ref="G15:G19"/>
    <mergeCell ref="H15:H19"/>
    <mergeCell ref="O15:O19"/>
    <mergeCell ref="P15:P19"/>
    <mergeCell ref="Q15:Q19"/>
    <mergeCell ref="V15:V19"/>
    <mergeCell ref="W15:W19"/>
    <mergeCell ref="N10:N14"/>
    <mergeCell ref="N15:N19"/>
    <mergeCell ref="AE10:AE14"/>
    <mergeCell ref="AF10:AF14"/>
    <mergeCell ref="AD15:AD19"/>
    <mergeCell ref="AE15:AE19"/>
    <mergeCell ref="AF15:AF19"/>
    <mergeCell ref="P10:P14"/>
    <mergeCell ref="Q10:Q14"/>
    <mergeCell ref="V10:V14"/>
    <mergeCell ref="W10:W14"/>
    <mergeCell ref="X10:X14"/>
    <mergeCell ref="Y10:Y14"/>
    <mergeCell ref="AD10:AD14"/>
    <mergeCell ref="X15:X19"/>
    <mergeCell ref="Y15:Y19"/>
    <mergeCell ref="Q8:X8"/>
    <mergeCell ref="Y8:AF8"/>
    <mergeCell ref="A1:C1"/>
    <mergeCell ref="D1:F1"/>
    <mergeCell ref="G1:I1"/>
    <mergeCell ref="F4:I6"/>
    <mergeCell ref="A7:AF7"/>
    <mergeCell ref="A8:H8"/>
    <mergeCell ref="I8:P8"/>
    <mergeCell ref="A68:H68"/>
    <mergeCell ref="I68:P68"/>
    <mergeCell ref="Q68:X68"/>
    <mergeCell ref="Y68:AF68"/>
    <mergeCell ref="AF70:AF74"/>
    <mergeCell ref="AD75:AD79"/>
    <mergeCell ref="AE75:AE79"/>
    <mergeCell ref="AF75:AF79"/>
    <mergeCell ref="AD80:AD84"/>
    <mergeCell ref="AE80:AE84"/>
    <mergeCell ref="AF80:AF84"/>
    <mergeCell ref="F75:F79"/>
    <mergeCell ref="F80:F84"/>
    <mergeCell ref="G80:G84"/>
    <mergeCell ref="H80:H84"/>
    <mergeCell ref="A70:A74"/>
    <mergeCell ref="A75:A79"/>
    <mergeCell ref="G75:G79"/>
    <mergeCell ref="H75:H79"/>
    <mergeCell ref="I75:I79"/>
    <mergeCell ref="A80:A84"/>
    <mergeCell ref="I80:I84"/>
    <mergeCell ref="X80:X84"/>
    <mergeCell ref="Y80:Y84"/>
    <mergeCell ref="N60:N64"/>
    <mergeCell ref="O60:O64"/>
    <mergeCell ref="P60:P64"/>
    <mergeCell ref="Q60:Q64"/>
    <mergeCell ref="V60:V64"/>
    <mergeCell ref="W60:W64"/>
    <mergeCell ref="X60:X64"/>
    <mergeCell ref="Y60:Y64"/>
    <mergeCell ref="A67:AF67"/>
    <mergeCell ref="AE60:AE64"/>
    <mergeCell ref="AF60:AF64"/>
    <mergeCell ref="AD50:AD54"/>
    <mergeCell ref="AE50:AE54"/>
    <mergeCell ref="AF50:AF54"/>
    <mergeCell ref="AD55:AD59"/>
    <mergeCell ref="AE55:AE59"/>
    <mergeCell ref="AF55:AF59"/>
    <mergeCell ref="AD60:AD64"/>
    <mergeCell ref="A50:A54"/>
    <mergeCell ref="A55:A59"/>
    <mergeCell ref="A60:A64"/>
    <mergeCell ref="F60:F64"/>
    <mergeCell ref="G60:G64"/>
    <mergeCell ref="H60:H64"/>
    <mergeCell ref="I60:I64"/>
    <mergeCell ref="G30:G34"/>
    <mergeCell ref="H30:H34"/>
    <mergeCell ref="A35:A39"/>
    <mergeCell ref="G35:G39"/>
    <mergeCell ref="H35:H39"/>
    <mergeCell ref="I35:I39"/>
    <mergeCell ref="I40:I44"/>
    <mergeCell ref="F55:F59"/>
    <mergeCell ref="G55:G59"/>
    <mergeCell ref="H55:H59"/>
    <mergeCell ref="I55:I59"/>
    <mergeCell ref="W40:W44"/>
    <mergeCell ref="X40:X44"/>
    <mergeCell ref="Y40:Y44"/>
    <mergeCell ref="AD40:AD44"/>
    <mergeCell ref="AE40:AE44"/>
    <mergeCell ref="AF40:AF44"/>
    <mergeCell ref="A47:AF47"/>
    <mergeCell ref="A48:H48"/>
    <mergeCell ref="I48:P48"/>
    <mergeCell ref="Q48:X48"/>
    <mergeCell ref="Y48:AF48"/>
    <mergeCell ref="G40:G44"/>
    <mergeCell ref="H40:H44"/>
    <mergeCell ref="N40:N44"/>
    <mergeCell ref="O40:O44"/>
    <mergeCell ref="P40:P44"/>
    <mergeCell ref="Q40:Q44"/>
    <mergeCell ref="V40:V44"/>
    <mergeCell ref="A40:A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F86"/>
  <sheetViews>
    <sheetView workbookViewId="0"/>
  </sheetViews>
  <sheetFormatPr defaultColWidth="14.42578125" defaultRowHeight="15.75" customHeight="1" x14ac:dyDescent="0.2"/>
  <sheetData>
    <row r="1" spans="1:32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0" t="s">
        <v>3</v>
      </c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 x14ac:dyDescent="0.25">
      <c r="A2" s="2" t="s">
        <v>4</v>
      </c>
      <c r="B2" s="2" t="s">
        <v>5</v>
      </c>
      <c r="C2" s="2" t="s">
        <v>6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  <c r="I2" s="2" t="s">
        <v>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 customHeight="1" x14ac:dyDescent="0.25">
      <c r="A3" s="7">
        <v>260</v>
      </c>
      <c r="B3" s="7">
        <v>5</v>
      </c>
      <c r="C3" s="8">
        <f>A3/(1.0278-(0.0278*B3))</f>
        <v>292.5292529252925</v>
      </c>
      <c r="D3" s="7">
        <v>200</v>
      </c>
      <c r="E3" s="7">
        <v>5</v>
      </c>
      <c r="F3" s="8">
        <f>D3/(1.0278-(0.0278*E3))</f>
        <v>225.02250225022502</v>
      </c>
      <c r="G3" s="7">
        <v>280</v>
      </c>
      <c r="H3" s="7">
        <v>3</v>
      </c>
      <c r="I3" s="8">
        <f>G3/(1.0278-(0.0278*H3))</f>
        <v>296.48454044896232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x14ac:dyDescent="0.25">
      <c r="A4" s="2" t="s">
        <v>7</v>
      </c>
      <c r="B4" s="2">
        <v>1</v>
      </c>
      <c r="C4" s="2">
        <v>2</v>
      </c>
      <c r="D4" s="2">
        <v>3</v>
      </c>
      <c r="E4" s="2">
        <v>4</v>
      </c>
      <c r="F4" s="32" t="s">
        <v>8</v>
      </c>
      <c r="G4" s="31"/>
      <c r="H4" s="31"/>
      <c r="I4" s="3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6"/>
      <c r="AC4" s="6"/>
      <c r="AD4" s="6"/>
      <c r="AE4" s="6"/>
      <c r="AF4" s="6"/>
    </row>
    <row r="5" spans="1:32" ht="15.75" customHeight="1" x14ac:dyDescent="0.25">
      <c r="A5" s="2" t="s">
        <v>9</v>
      </c>
      <c r="B5" s="2">
        <f>SUM(F10:F24,N10:N24,V10:V24,AD10:AD24)</f>
        <v>218</v>
      </c>
      <c r="C5" s="2">
        <f>SUM(F30:F44,N30:N44,V30:V44,AD30:AD44)</f>
        <v>274</v>
      </c>
      <c r="D5" s="2">
        <f>SUM(F50:F64,N50:N64,V50:V64,AD50:AD64)</f>
        <v>236</v>
      </c>
      <c r="E5" s="2">
        <f>SUM(F70:F84,N70:N84,V70:V84,AD70:AD84)</f>
        <v>170</v>
      </c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6"/>
      <c r="Z5" s="6"/>
      <c r="AA5" s="6"/>
      <c r="AB5" s="6"/>
      <c r="AC5" s="6"/>
      <c r="AD5" s="6"/>
      <c r="AE5" s="6"/>
      <c r="AF5" s="6"/>
    </row>
    <row r="6" spans="1:32" ht="15.75" customHeight="1" x14ac:dyDescent="0.25">
      <c r="A6" s="2" t="s">
        <v>10</v>
      </c>
      <c r="B6" s="9">
        <f>AVERAGE(G10:G24,O10:O24,W10:W24,AE10:AE24)</f>
        <v>0.58333333333333348</v>
      </c>
      <c r="C6" s="9">
        <f>AVERAGE(G30:G44,O30:O44,W30:W44,AE30:AE44)</f>
        <v>0.57500000000000007</v>
      </c>
      <c r="D6" s="9">
        <f>AVERAGE(G50:G64,O50:O64,W50:W64,AE50:AE64)</f>
        <v>0.61250000000000004</v>
      </c>
      <c r="E6" s="9">
        <f>AVERAGE(G70:G84,O70:O84,W70:W84,AE70:AE84)</f>
        <v>0.64583333333333337</v>
      </c>
      <c r="F6" s="31"/>
      <c r="G6" s="31"/>
      <c r="H6" s="31"/>
      <c r="I6" s="3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6"/>
      <c r="Z6" s="6"/>
      <c r="AA6" s="6"/>
      <c r="AB6" s="6"/>
      <c r="AC6" s="6"/>
      <c r="AD6" s="6"/>
      <c r="AE6" s="6"/>
      <c r="AF6" s="6"/>
    </row>
    <row r="7" spans="1:32" ht="15.75" customHeight="1" x14ac:dyDescent="0.25">
      <c r="A7" s="33" t="s">
        <v>74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3" t="s">
        <v>14</v>
      </c>
      <c r="J8" s="31"/>
      <c r="K8" s="31"/>
      <c r="L8" s="31"/>
      <c r="M8" s="31"/>
      <c r="N8" s="31"/>
      <c r="O8" s="31"/>
      <c r="P8" s="31"/>
      <c r="Q8" s="33" t="s">
        <v>15</v>
      </c>
      <c r="R8" s="31"/>
      <c r="S8" s="31"/>
      <c r="T8" s="31"/>
      <c r="U8" s="31"/>
      <c r="V8" s="31"/>
      <c r="W8" s="31"/>
      <c r="X8" s="31"/>
      <c r="Y8" s="33" t="s">
        <v>16</v>
      </c>
      <c r="Z8" s="31"/>
      <c r="AA8" s="31"/>
      <c r="AB8" s="31"/>
      <c r="AC8" s="31"/>
      <c r="AD8" s="31"/>
      <c r="AE8" s="31"/>
      <c r="AF8" s="31"/>
    </row>
    <row r="9" spans="1:32" ht="15.75" customHeight="1" x14ac:dyDescent="0.25">
      <c r="A9" s="10" t="s">
        <v>17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17</v>
      </c>
      <c r="J9" s="10" t="s">
        <v>18</v>
      </c>
      <c r="K9" s="10" t="s">
        <v>19</v>
      </c>
      <c r="L9" s="10" t="s">
        <v>20</v>
      </c>
      <c r="M9" s="10" t="s">
        <v>21</v>
      </c>
      <c r="N9" s="10" t="s">
        <v>22</v>
      </c>
      <c r="O9" s="10" t="s">
        <v>23</v>
      </c>
      <c r="P9" s="10" t="s">
        <v>24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  <c r="X9" s="10" t="s">
        <v>24</v>
      </c>
      <c r="Y9" s="10" t="s">
        <v>17</v>
      </c>
      <c r="Z9" s="10" t="s">
        <v>18</v>
      </c>
      <c r="AA9" s="10" t="s">
        <v>19</v>
      </c>
      <c r="AB9" s="10" t="s">
        <v>20</v>
      </c>
      <c r="AC9" s="10" t="s">
        <v>21</v>
      </c>
      <c r="AD9" s="10" t="s">
        <v>22</v>
      </c>
      <c r="AE9" s="10" t="s">
        <v>23</v>
      </c>
      <c r="AF9" s="10" t="s">
        <v>24</v>
      </c>
    </row>
    <row r="10" spans="1:32" ht="15.75" customHeight="1" x14ac:dyDescent="0.25">
      <c r="A10" s="40" t="s">
        <v>25</v>
      </c>
      <c r="B10" s="11">
        <v>0.75</v>
      </c>
      <c r="C10" s="12">
        <f t="shared" ref="C10:C14" si="0">MROUND($C$3*B10,2.5)</f>
        <v>220</v>
      </c>
      <c r="D10" s="13">
        <v>4</v>
      </c>
      <c r="E10" s="13">
        <v>4</v>
      </c>
      <c r="F10" s="37">
        <f>(D10*E10)+(D11*E11)+(D12*E12)+(D13*E13)+(D14*E14)</f>
        <v>16</v>
      </c>
      <c r="G10" s="34">
        <f>AVERAGE(B10:B14)</f>
        <v>0.75</v>
      </c>
      <c r="H10" s="37"/>
      <c r="I10" s="37" t="s">
        <v>31</v>
      </c>
      <c r="J10" s="11">
        <v>0.75</v>
      </c>
      <c r="K10" s="12">
        <f t="shared" ref="K10:K19" si="1">MROUND($F$3*J10,2.5)</f>
        <v>170</v>
      </c>
      <c r="L10" s="13">
        <v>4</v>
      </c>
      <c r="M10" s="13">
        <v>6</v>
      </c>
      <c r="N10" s="37">
        <f>(L10*M10)+(L11*M11)+(L12*M12)+(L13*M13)+(L14*M14)</f>
        <v>24</v>
      </c>
      <c r="O10" s="34">
        <f>AVERAGE(J10:J14)</f>
        <v>0.75</v>
      </c>
      <c r="P10" s="37"/>
      <c r="Q10" s="37" t="s">
        <v>25</v>
      </c>
      <c r="R10" s="11">
        <v>0.65</v>
      </c>
      <c r="S10" s="12">
        <f t="shared" ref="S10:S14" si="2">MROUND($C$3*R10,2.5)</f>
        <v>190</v>
      </c>
      <c r="T10" s="13">
        <v>3</v>
      </c>
      <c r="U10" s="13">
        <v>8</v>
      </c>
      <c r="V10" s="37">
        <f>(T10*U10)+(T11*U11)+(T12*U12)+(T13*U13)+(T14*U14)</f>
        <v>24</v>
      </c>
      <c r="W10" s="34">
        <f>AVERAGE(R10:R14)</f>
        <v>0.65</v>
      </c>
      <c r="X10" s="37"/>
      <c r="Y10" s="37" t="s">
        <v>31</v>
      </c>
      <c r="Z10" s="11">
        <v>0.7</v>
      </c>
      <c r="AA10" s="12">
        <f t="shared" ref="AA10:AA19" si="3">MROUND($F$3*Z10,2.5)</f>
        <v>157.5</v>
      </c>
      <c r="AB10" s="13">
        <v>3</v>
      </c>
      <c r="AC10" s="13">
        <v>10</v>
      </c>
      <c r="AD10" s="37">
        <f>(AB10*AC10)+(AB11*AC11)+(AB12*AC12)+(AB13*AC13)+(AB14*AC14)</f>
        <v>30</v>
      </c>
      <c r="AE10" s="34">
        <f>AVERAGE(Z10:Z14)</f>
        <v>0.7</v>
      </c>
      <c r="AF10" s="37"/>
    </row>
    <row r="11" spans="1:32" ht="15.75" customHeight="1" x14ac:dyDescent="0.25">
      <c r="A11" s="41"/>
      <c r="B11" s="11"/>
      <c r="C11" s="12">
        <f t="shared" si="0"/>
        <v>0</v>
      </c>
      <c r="D11" s="13"/>
      <c r="E11" s="13"/>
      <c r="F11" s="35"/>
      <c r="G11" s="35"/>
      <c r="H11" s="35"/>
      <c r="I11" s="35"/>
      <c r="J11" s="11"/>
      <c r="K11" s="12">
        <f t="shared" si="1"/>
        <v>0</v>
      </c>
      <c r="L11" s="13"/>
      <c r="M11" s="13"/>
      <c r="N11" s="35"/>
      <c r="O11" s="35"/>
      <c r="P11" s="35"/>
      <c r="Q11" s="35"/>
      <c r="R11" s="11"/>
      <c r="S11" s="12">
        <f t="shared" si="2"/>
        <v>0</v>
      </c>
      <c r="T11" s="13"/>
      <c r="U11" s="13"/>
      <c r="V11" s="35"/>
      <c r="W11" s="35"/>
      <c r="X11" s="35"/>
      <c r="Y11" s="35"/>
      <c r="Z11" s="11"/>
      <c r="AA11" s="12">
        <f t="shared" si="3"/>
        <v>0</v>
      </c>
      <c r="AB11" s="13"/>
      <c r="AC11" s="13"/>
      <c r="AD11" s="35"/>
      <c r="AE11" s="35"/>
      <c r="AF11" s="35"/>
    </row>
    <row r="12" spans="1:32" ht="15.75" customHeight="1" x14ac:dyDescent="0.25">
      <c r="A12" s="41"/>
      <c r="B12" s="11"/>
      <c r="C12" s="12">
        <f t="shared" si="0"/>
        <v>0</v>
      </c>
      <c r="D12" s="13"/>
      <c r="E12" s="13"/>
      <c r="F12" s="35"/>
      <c r="G12" s="35"/>
      <c r="H12" s="35"/>
      <c r="I12" s="35"/>
      <c r="J12" s="11"/>
      <c r="K12" s="12">
        <f t="shared" si="1"/>
        <v>0</v>
      </c>
      <c r="L12" s="13"/>
      <c r="M12" s="13"/>
      <c r="N12" s="35"/>
      <c r="O12" s="35"/>
      <c r="P12" s="35"/>
      <c r="Q12" s="35"/>
      <c r="R12" s="11"/>
      <c r="S12" s="12">
        <f t="shared" si="2"/>
        <v>0</v>
      </c>
      <c r="T12" s="13"/>
      <c r="U12" s="13"/>
      <c r="V12" s="35"/>
      <c r="W12" s="35"/>
      <c r="X12" s="35"/>
      <c r="Y12" s="35"/>
      <c r="Z12" s="11"/>
      <c r="AA12" s="12">
        <f t="shared" si="3"/>
        <v>0</v>
      </c>
      <c r="AB12" s="13"/>
      <c r="AC12" s="13"/>
      <c r="AD12" s="35"/>
      <c r="AE12" s="35"/>
      <c r="AF12" s="35"/>
    </row>
    <row r="13" spans="1:32" ht="15.75" customHeight="1" x14ac:dyDescent="0.25">
      <c r="A13" s="41"/>
      <c r="B13" s="13"/>
      <c r="C13" s="12">
        <f t="shared" si="0"/>
        <v>0</v>
      </c>
      <c r="D13" s="13"/>
      <c r="E13" s="13"/>
      <c r="F13" s="35"/>
      <c r="G13" s="35"/>
      <c r="H13" s="35"/>
      <c r="I13" s="35"/>
      <c r="J13" s="13"/>
      <c r="K13" s="12">
        <f t="shared" si="1"/>
        <v>0</v>
      </c>
      <c r="L13" s="13"/>
      <c r="M13" s="13"/>
      <c r="N13" s="35"/>
      <c r="O13" s="35"/>
      <c r="P13" s="35"/>
      <c r="Q13" s="35"/>
      <c r="R13" s="13"/>
      <c r="S13" s="12">
        <f t="shared" si="2"/>
        <v>0</v>
      </c>
      <c r="T13" s="13"/>
      <c r="U13" s="13"/>
      <c r="V13" s="35"/>
      <c r="W13" s="35"/>
      <c r="X13" s="35"/>
      <c r="Y13" s="35"/>
      <c r="Z13" s="13"/>
      <c r="AA13" s="12">
        <f t="shared" si="3"/>
        <v>0</v>
      </c>
      <c r="AB13" s="13"/>
      <c r="AC13" s="13"/>
      <c r="AD13" s="35"/>
      <c r="AE13" s="35"/>
      <c r="AF13" s="35"/>
    </row>
    <row r="14" spans="1:32" ht="15.75" customHeight="1" x14ac:dyDescent="0.25">
      <c r="A14" s="42"/>
      <c r="B14" s="13"/>
      <c r="C14" s="12">
        <f t="shared" si="0"/>
        <v>0</v>
      </c>
      <c r="D14" s="13"/>
      <c r="E14" s="13"/>
      <c r="F14" s="36"/>
      <c r="G14" s="36"/>
      <c r="H14" s="36"/>
      <c r="I14" s="36"/>
      <c r="J14" s="13"/>
      <c r="K14" s="12">
        <f t="shared" si="1"/>
        <v>0</v>
      </c>
      <c r="L14" s="13"/>
      <c r="M14" s="13"/>
      <c r="N14" s="36"/>
      <c r="O14" s="36"/>
      <c r="P14" s="36"/>
      <c r="Q14" s="36"/>
      <c r="R14" s="13"/>
      <c r="S14" s="12">
        <f t="shared" si="2"/>
        <v>0</v>
      </c>
      <c r="T14" s="13"/>
      <c r="U14" s="13"/>
      <c r="V14" s="36"/>
      <c r="W14" s="36"/>
      <c r="X14" s="36"/>
      <c r="Y14" s="36"/>
      <c r="Z14" s="13"/>
      <c r="AA14" s="12">
        <f t="shared" si="3"/>
        <v>0</v>
      </c>
      <c r="AB14" s="13"/>
      <c r="AC14" s="13"/>
      <c r="AD14" s="36"/>
      <c r="AE14" s="36"/>
      <c r="AF14" s="36"/>
    </row>
    <row r="15" spans="1:32" ht="15.75" customHeight="1" x14ac:dyDescent="0.25">
      <c r="A15" s="43" t="s">
        <v>28</v>
      </c>
      <c r="B15" s="15">
        <v>0.75</v>
      </c>
      <c r="C15" s="16">
        <f t="shared" ref="C15:C19" si="4">MROUND($I$3*B15,2.5)</f>
        <v>222.5</v>
      </c>
      <c r="D15" s="17">
        <v>4</v>
      </c>
      <c r="E15" s="17">
        <v>4</v>
      </c>
      <c r="F15" s="38">
        <f>(D15*E15)+(D16*E16)+(D17*E17)+(D18*E18)+(D19*E19)</f>
        <v>16</v>
      </c>
      <c r="G15" s="39">
        <f>AVERAGE(B15:B19)</f>
        <v>0.75</v>
      </c>
      <c r="H15" s="38"/>
      <c r="I15" s="38" t="s">
        <v>27</v>
      </c>
      <c r="J15" s="15">
        <v>0.7</v>
      </c>
      <c r="K15" s="16">
        <f t="shared" si="1"/>
        <v>157.5</v>
      </c>
      <c r="L15" s="17">
        <v>2</v>
      </c>
      <c r="M15" s="17">
        <v>8</v>
      </c>
      <c r="N15" s="38">
        <f>(L15*M15)+(L16*M16)+(L17*M17)+(L18*M18)+(L19*M19)</f>
        <v>16</v>
      </c>
      <c r="O15" s="39">
        <f>AVERAGE(J15:J19)</f>
        <v>0.7</v>
      </c>
      <c r="P15" s="38"/>
      <c r="Q15" s="38" t="s">
        <v>28</v>
      </c>
      <c r="R15" s="15">
        <v>0.65</v>
      </c>
      <c r="S15" s="16">
        <f t="shared" ref="S15:S19" si="5">MROUND($I$3*R15,2.5)</f>
        <v>192.5</v>
      </c>
      <c r="T15" s="17">
        <v>3</v>
      </c>
      <c r="U15" s="17">
        <v>8</v>
      </c>
      <c r="V15" s="38">
        <f>(T15*U15)+(T16*U16)+(T17*U17)+(T18*U18)+(T19*U19)</f>
        <v>24</v>
      </c>
      <c r="W15" s="39">
        <f>AVERAGE(R15:R19)</f>
        <v>0.65</v>
      </c>
      <c r="X15" s="38"/>
      <c r="Y15" s="38" t="s">
        <v>108</v>
      </c>
      <c r="Z15" s="15">
        <v>0.65</v>
      </c>
      <c r="AA15" s="16">
        <f t="shared" si="3"/>
        <v>147.5</v>
      </c>
      <c r="AB15" s="17">
        <v>2</v>
      </c>
      <c r="AC15" s="17">
        <v>10</v>
      </c>
      <c r="AD15" s="38">
        <f>(AB15*AC15)+(AB16*AC16)+(AB17*AC17)+(AB18*AC18)+(AB19*AC19)</f>
        <v>20</v>
      </c>
      <c r="AE15" s="39">
        <f>AVERAGE(Z15:Z19)</f>
        <v>0.65</v>
      </c>
      <c r="AF15" s="38"/>
    </row>
    <row r="16" spans="1:32" ht="15.75" customHeight="1" x14ac:dyDescent="0.25">
      <c r="A16" s="41"/>
      <c r="B16" s="15"/>
      <c r="C16" s="16">
        <f t="shared" si="4"/>
        <v>0</v>
      </c>
      <c r="D16" s="17"/>
      <c r="E16" s="17"/>
      <c r="F16" s="35"/>
      <c r="G16" s="35"/>
      <c r="H16" s="35"/>
      <c r="I16" s="35"/>
      <c r="J16" s="15"/>
      <c r="K16" s="16">
        <f t="shared" si="1"/>
        <v>0</v>
      </c>
      <c r="L16" s="17"/>
      <c r="M16" s="17"/>
      <c r="N16" s="35"/>
      <c r="O16" s="35"/>
      <c r="P16" s="35"/>
      <c r="Q16" s="35"/>
      <c r="R16" s="15"/>
      <c r="S16" s="16">
        <f t="shared" si="5"/>
        <v>0</v>
      </c>
      <c r="T16" s="17"/>
      <c r="U16" s="17"/>
      <c r="V16" s="35"/>
      <c r="W16" s="35"/>
      <c r="X16" s="35"/>
      <c r="Y16" s="35"/>
      <c r="Z16" s="15"/>
      <c r="AA16" s="16">
        <f t="shared" si="3"/>
        <v>0</v>
      </c>
      <c r="AB16" s="17"/>
      <c r="AC16" s="17"/>
      <c r="AD16" s="35"/>
      <c r="AE16" s="35"/>
      <c r="AF16" s="35"/>
    </row>
    <row r="17" spans="1:32" ht="15.75" customHeight="1" x14ac:dyDescent="0.25">
      <c r="A17" s="41"/>
      <c r="B17" s="15"/>
      <c r="C17" s="16">
        <f t="shared" si="4"/>
        <v>0</v>
      </c>
      <c r="D17" s="17"/>
      <c r="E17" s="17"/>
      <c r="F17" s="35"/>
      <c r="G17" s="35"/>
      <c r="H17" s="35"/>
      <c r="I17" s="35"/>
      <c r="J17" s="15"/>
      <c r="K17" s="16">
        <f t="shared" si="1"/>
        <v>0</v>
      </c>
      <c r="L17" s="17"/>
      <c r="M17" s="17"/>
      <c r="N17" s="35"/>
      <c r="O17" s="35"/>
      <c r="P17" s="35"/>
      <c r="Q17" s="35"/>
      <c r="R17" s="15"/>
      <c r="S17" s="16">
        <f t="shared" si="5"/>
        <v>0</v>
      </c>
      <c r="T17" s="17"/>
      <c r="U17" s="17"/>
      <c r="V17" s="35"/>
      <c r="W17" s="35"/>
      <c r="X17" s="35"/>
      <c r="Y17" s="35"/>
      <c r="Z17" s="15"/>
      <c r="AA17" s="16">
        <f t="shared" si="3"/>
        <v>0</v>
      </c>
      <c r="AB17" s="17"/>
      <c r="AC17" s="17"/>
      <c r="AD17" s="35"/>
      <c r="AE17" s="35"/>
      <c r="AF17" s="35"/>
    </row>
    <row r="18" spans="1:32" ht="15.75" customHeight="1" x14ac:dyDescent="0.25">
      <c r="A18" s="41"/>
      <c r="B18" s="17"/>
      <c r="C18" s="16">
        <f t="shared" si="4"/>
        <v>0</v>
      </c>
      <c r="D18" s="17"/>
      <c r="E18" s="17"/>
      <c r="F18" s="35"/>
      <c r="G18" s="35"/>
      <c r="H18" s="35"/>
      <c r="I18" s="35"/>
      <c r="J18" s="17"/>
      <c r="K18" s="16">
        <f t="shared" si="1"/>
        <v>0</v>
      </c>
      <c r="L18" s="17"/>
      <c r="M18" s="17"/>
      <c r="N18" s="35"/>
      <c r="O18" s="35"/>
      <c r="P18" s="35"/>
      <c r="Q18" s="35"/>
      <c r="R18" s="17"/>
      <c r="S18" s="16">
        <f t="shared" si="5"/>
        <v>0</v>
      </c>
      <c r="T18" s="17"/>
      <c r="U18" s="17"/>
      <c r="V18" s="35"/>
      <c r="W18" s="35"/>
      <c r="X18" s="35"/>
      <c r="Y18" s="35"/>
      <c r="Z18" s="17"/>
      <c r="AA18" s="16">
        <f t="shared" si="3"/>
        <v>0</v>
      </c>
      <c r="AB18" s="17"/>
      <c r="AC18" s="17"/>
      <c r="AD18" s="35"/>
      <c r="AE18" s="35"/>
      <c r="AF18" s="35"/>
    </row>
    <row r="19" spans="1:32" ht="15.75" customHeight="1" x14ac:dyDescent="0.25">
      <c r="A19" s="42"/>
      <c r="B19" s="17"/>
      <c r="C19" s="16">
        <f t="shared" si="4"/>
        <v>0</v>
      </c>
      <c r="D19" s="17"/>
      <c r="E19" s="17"/>
      <c r="F19" s="36"/>
      <c r="G19" s="36"/>
      <c r="H19" s="36"/>
      <c r="I19" s="36"/>
      <c r="J19" s="17"/>
      <c r="K19" s="16">
        <f t="shared" si="1"/>
        <v>0</v>
      </c>
      <c r="L19" s="17"/>
      <c r="M19" s="17"/>
      <c r="N19" s="36"/>
      <c r="O19" s="36"/>
      <c r="P19" s="36"/>
      <c r="Q19" s="36"/>
      <c r="R19" s="17"/>
      <c r="S19" s="16">
        <f t="shared" si="5"/>
        <v>0</v>
      </c>
      <c r="T19" s="17"/>
      <c r="U19" s="17"/>
      <c r="V19" s="36"/>
      <c r="W19" s="36"/>
      <c r="X19" s="36"/>
      <c r="Y19" s="36"/>
      <c r="Z19" s="17"/>
      <c r="AA19" s="16">
        <f t="shared" si="3"/>
        <v>0</v>
      </c>
      <c r="AB19" s="17"/>
      <c r="AC19" s="17"/>
      <c r="AD19" s="36"/>
      <c r="AE19" s="36"/>
      <c r="AF19" s="36"/>
    </row>
    <row r="20" spans="1:32" ht="15.75" customHeight="1" x14ac:dyDescent="0.25">
      <c r="A20" s="40" t="s">
        <v>95</v>
      </c>
      <c r="B20" s="11">
        <v>0</v>
      </c>
      <c r="C20" s="12">
        <f t="shared" ref="C20:C24" si="6">MROUND($C$3*B20,2.5)</f>
        <v>0</v>
      </c>
      <c r="D20" s="13">
        <v>0</v>
      </c>
      <c r="E20" s="13">
        <v>0</v>
      </c>
      <c r="F20" s="37">
        <f>(D20*E20)+(D21*E21)+(D22*E22)+(D23*E23)+(D24*E24)</f>
        <v>0</v>
      </c>
      <c r="G20" s="34">
        <f>AVERAGE(B20:B24)</f>
        <v>0</v>
      </c>
      <c r="H20" s="37"/>
      <c r="I20" s="37" t="s">
        <v>109</v>
      </c>
      <c r="J20" s="11">
        <v>0.7</v>
      </c>
      <c r="K20" s="12" t="s">
        <v>95</v>
      </c>
      <c r="L20" s="13">
        <v>3</v>
      </c>
      <c r="M20" s="13">
        <v>8</v>
      </c>
      <c r="N20" s="37">
        <f>(L20*M20)+(L21*M21)+(L22*M22)+(L23*M23)+(L24*M24)</f>
        <v>24</v>
      </c>
      <c r="O20" s="34">
        <f>AVERAGE(J20:J24)</f>
        <v>0.7</v>
      </c>
      <c r="P20" s="37"/>
      <c r="Q20" s="37" t="s">
        <v>95</v>
      </c>
      <c r="R20" s="11">
        <v>0</v>
      </c>
      <c r="S20" s="12">
        <f t="shared" ref="S20:S24" si="7">MROUND($C$3*R20,2.5)</f>
        <v>0</v>
      </c>
      <c r="T20" s="13">
        <v>0</v>
      </c>
      <c r="U20" s="13">
        <v>0</v>
      </c>
      <c r="V20" s="37">
        <f>(T20*U20)+(T21*U21)+(T22*U22)+(T23*U23)+(T24*U24)</f>
        <v>0</v>
      </c>
      <c r="W20" s="34">
        <f>AVERAGE(R20:R24)</f>
        <v>0</v>
      </c>
      <c r="X20" s="37"/>
      <c r="Y20" s="37" t="s">
        <v>109</v>
      </c>
      <c r="Z20" s="11">
        <v>0.7</v>
      </c>
      <c r="AA20" s="12" t="s">
        <v>95</v>
      </c>
      <c r="AB20" s="13">
        <v>3</v>
      </c>
      <c r="AC20" s="13">
        <v>8</v>
      </c>
      <c r="AD20" s="37">
        <f>(AB20*AC20)+(AB21*AC21)+(AB22*AC22)+(AB23*AC23)+(AB24*AC24)</f>
        <v>24</v>
      </c>
      <c r="AE20" s="34">
        <f>AVERAGE(Z20:Z24)</f>
        <v>0.7</v>
      </c>
      <c r="AF20" s="37"/>
    </row>
    <row r="21" spans="1:32" ht="15.75" customHeight="1" x14ac:dyDescent="0.25">
      <c r="A21" s="41"/>
      <c r="B21" s="13"/>
      <c r="C21" s="12">
        <f t="shared" si="6"/>
        <v>0</v>
      </c>
      <c r="D21" s="13"/>
      <c r="E21" s="13"/>
      <c r="F21" s="35"/>
      <c r="G21" s="35"/>
      <c r="H21" s="35"/>
      <c r="I21" s="35"/>
      <c r="J21" s="13"/>
      <c r="K21" s="12" t="s">
        <v>95</v>
      </c>
      <c r="L21" s="13"/>
      <c r="M21" s="13"/>
      <c r="N21" s="35"/>
      <c r="O21" s="35"/>
      <c r="P21" s="35"/>
      <c r="Q21" s="35"/>
      <c r="R21" s="13"/>
      <c r="S21" s="12">
        <f t="shared" si="7"/>
        <v>0</v>
      </c>
      <c r="T21" s="13"/>
      <c r="U21" s="13"/>
      <c r="V21" s="35"/>
      <c r="W21" s="35"/>
      <c r="X21" s="35"/>
      <c r="Y21" s="35"/>
      <c r="Z21" s="13"/>
      <c r="AA21" s="12" t="s">
        <v>95</v>
      </c>
      <c r="AB21" s="13"/>
      <c r="AC21" s="13"/>
      <c r="AD21" s="35"/>
      <c r="AE21" s="35"/>
      <c r="AF21" s="35"/>
    </row>
    <row r="22" spans="1:32" ht="15.75" customHeight="1" x14ac:dyDescent="0.25">
      <c r="A22" s="41"/>
      <c r="B22" s="13"/>
      <c r="C22" s="12">
        <f t="shared" si="6"/>
        <v>0</v>
      </c>
      <c r="D22" s="13"/>
      <c r="E22" s="13"/>
      <c r="F22" s="35"/>
      <c r="G22" s="35"/>
      <c r="H22" s="35"/>
      <c r="I22" s="35"/>
      <c r="J22" s="13"/>
      <c r="K22" s="12" t="s">
        <v>95</v>
      </c>
      <c r="L22" s="13"/>
      <c r="M22" s="13"/>
      <c r="N22" s="35"/>
      <c r="O22" s="35"/>
      <c r="P22" s="35"/>
      <c r="Q22" s="35"/>
      <c r="R22" s="13"/>
      <c r="S22" s="12">
        <f t="shared" si="7"/>
        <v>0</v>
      </c>
      <c r="T22" s="13"/>
      <c r="U22" s="13"/>
      <c r="V22" s="35"/>
      <c r="W22" s="35"/>
      <c r="X22" s="35"/>
      <c r="Y22" s="35"/>
      <c r="Z22" s="13"/>
      <c r="AA22" s="12" t="s">
        <v>95</v>
      </c>
      <c r="AB22" s="13"/>
      <c r="AC22" s="13"/>
      <c r="AD22" s="35"/>
      <c r="AE22" s="35"/>
      <c r="AF22" s="35"/>
    </row>
    <row r="23" spans="1:32" x14ac:dyDescent="0.25">
      <c r="A23" s="41"/>
      <c r="B23" s="13"/>
      <c r="C23" s="12">
        <f t="shared" si="6"/>
        <v>0</v>
      </c>
      <c r="D23" s="13"/>
      <c r="E23" s="13"/>
      <c r="F23" s="35"/>
      <c r="G23" s="35"/>
      <c r="H23" s="35"/>
      <c r="I23" s="35"/>
      <c r="J23" s="13"/>
      <c r="K23" s="12" t="s">
        <v>95</v>
      </c>
      <c r="L23" s="13"/>
      <c r="M23" s="13"/>
      <c r="N23" s="35"/>
      <c r="O23" s="35"/>
      <c r="P23" s="35"/>
      <c r="Q23" s="35"/>
      <c r="R23" s="13"/>
      <c r="S23" s="12">
        <f t="shared" si="7"/>
        <v>0</v>
      </c>
      <c r="T23" s="13"/>
      <c r="U23" s="13"/>
      <c r="V23" s="35"/>
      <c r="W23" s="35"/>
      <c r="X23" s="35"/>
      <c r="Y23" s="35"/>
      <c r="Z23" s="13"/>
      <c r="AA23" s="12" t="s">
        <v>95</v>
      </c>
      <c r="AB23" s="13"/>
      <c r="AC23" s="13"/>
      <c r="AD23" s="35"/>
      <c r="AE23" s="35"/>
      <c r="AF23" s="35"/>
    </row>
    <row r="24" spans="1:32" x14ac:dyDescent="0.25">
      <c r="A24" s="42"/>
      <c r="B24" s="13"/>
      <c r="C24" s="12">
        <f t="shared" si="6"/>
        <v>0</v>
      </c>
      <c r="D24" s="13"/>
      <c r="E24" s="13"/>
      <c r="F24" s="36"/>
      <c r="G24" s="36"/>
      <c r="H24" s="36"/>
      <c r="I24" s="36"/>
      <c r="J24" s="13"/>
      <c r="K24" s="12" t="s">
        <v>95</v>
      </c>
      <c r="L24" s="13"/>
      <c r="M24" s="13"/>
      <c r="N24" s="36"/>
      <c r="O24" s="36"/>
      <c r="P24" s="36"/>
      <c r="Q24" s="36"/>
      <c r="R24" s="13"/>
      <c r="S24" s="12">
        <f t="shared" si="7"/>
        <v>0</v>
      </c>
      <c r="T24" s="13"/>
      <c r="U24" s="13"/>
      <c r="V24" s="36"/>
      <c r="W24" s="36"/>
      <c r="X24" s="36"/>
      <c r="Y24" s="36"/>
      <c r="Z24" s="13"/>
      <c r="AA24" s="12" t="s">
        <v>95</v>
      </c>
      <c r="AB24" s="13"/>
      <c r="AC24" s="13"/>
      <c r="AD24" s="36"/>
      <c r="AE24" s="36"/>
      <c r="AF24" s="36"/>
    </row>
    <row r="25" spans="1:32" ht="94.5" x14ac:dyDescent="0.25">
      <c r="A25" s="24" t="s">
        <v>113</v>
      </c>
      <c r="B25" s="17" t="s">
        <v>114</v>
      </c>
      <c r="C25" s="17"/>
      <c r="D25" s="17">
        <v>3</v>
      </c>
      <c r="E25" s="17">
        <v>12</v>
      </c>
      <c r="F25" s="17"/>
      <c r="G25" s="17"/>
      <c r="H25" s="17"/>
      <c r="I25" s="17" t="s">
        <v>115</v>
      </c>
      <c r="J25" s="17" t="s">
        <v>54</v>
      </c>
      <c r="K25" s="17"/>
      <c r="L25" s="17">
        <v>3</v>
      </c>
      <c r="M25" s="17">
        <v>10</v>
      </c>
      <c r="N25" s="17"/>
      <c r="O25" s="17"/>
      <c r="P25" s="17"/>
      <c r="Q25" s="17" t="s">
        <v>116</v>
      </c>
      <c r="R25" s="17" t="s">
        <v>114</v>
      </c>
      <c r="S25" s="17"/>
      <c r="T25" s="17">
        <v>3</v>
      </c>
      <c r="U25" s="17">
        <v>12</v>
      </c>
      <c r="V25" s="17"/>
      <c r="W25" s="17"/>
      <c r="X25" s="17"/>
      <c r="Y25" s="17" t="s">
        <v>115</v>
      </c>
      <c r="Z25" s="17" t="s">
        <v>54</v>
      </c>
      <c r="AA25" s="17"/>
      <c r="AB25" s="17">
        <v>3</v>
      </c>
      <c r="AC25" s="17">
        <v>10</v>
      </c>
      <c r="AD25" s="17"/>
      <c r="AE25" s="17"/>
      <c r="AF25" s="17"/>
    </row>
    <row r="26" spans="1:32" ht="78.75" x14ac:dyDescent="0.25">
      <c r="A26" s="25" t="s">
        <v>118</v>
      </c>
      <c r="B26" s="13" t="s">
        <v>95</v>
      </c>
      <c r="C26" s="13"/>
      <c r="D26" s="13">
        <v>3</v>
      </c>
      <c r="E26" s="13" t="s">
        <v>119</v>
      </c>
      <c r="F26" s="13"/>
      <c r="G26" s="13"/>
      <c r="H26" s="13"/>
      <c r="I26" s="13" t="s">
        <v>118</v>
      </c>
      <c r="J26" s="13" t="s">
        <v>95</v>
      </c>
      <c r="K26" s="13"/>
      <c r="L26" s="13">
        <v>3</v>
      </c>
      <c r="M26" s="13" t="s">
        <v>119</v>
      </c>
      <c r="N26" s="13"/>
      <c r="O26" s="13"/>
      <c r="P26" s="13"/>
      <c r="Q26" s="13" t="s">
        <v>118</v>
      </c>
      <c r="R26" s="13" t="s">
        <v>95</v>
      </c>
      <c r="S26" s="13"/>
      <c r="T26" s="13">
        <v>3</v>
      </c>
      <c r="U26" s="13" t="s">
        <v>119</v>
      </c>
      <c r="V26" s="13"/>
      <c r="W26" s="13"/>
      <c r="X26" s="13"/>
      <c r="Y26" s="13" t="s">
        <v>118</v>
      </c>
      <c r="Z26" s="13" t="s">
        <v>95</v>
      </c>
      <c r="AA26" s="13"/>
      <c r="AB26" s="13">
        <v>3</v>
      </c>
      <c r="AC26" s="13" t="s">
        <v>119</v>
      </c>
      <c r="AD26" s="13"/>
      <c r="AE26" s="13"/>
      <c r="AF26" s="13"/>
    </row>
    <row r="27" spans="1:32" ht="13.5" x14ac:dyDescent="0.25">
      <c r="A27" s="33" t="s">
        <v>83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3.5" x14ac:dyDescent="0.25">
      <c r="A28" s="33" t="s">
        <v>13</v>
      </c>
      <c r="B28" s="31"/>
      <c r="C28" s="31"/>
      <c r="D28" s="31"/>
      <c r="E28" s="31"/>
      <c r="F28" s="31"/>
      <c r="G28" s="31"/>
      <c r="H28" s="31"/>
      <c r="I28" s="33" t="s">
        <v>14</v>
      </c>
      <c r="J28" s="31"/>
      <c r="K28" s="31"/>
      <c r="L28" s="31"/>
      <c r="M28" s="31"/>
      <c r="N28" s="31"/>
      <c r="O28" s="31"/>
      <c r="P28" s="31"/>
      <c r="Q28" s="33" t="s">
        <v>15</v>
      </c>
      <c r="R28" s="31"/>
      <c r="S28" s="31"/>
      <c r="T28" s="31"/>
      <c r="U28" s="31"/>
      <c r="V28" s="31"/>
      <c r="W28" s="31"/>
      <c r="X28" s="31"/>
      <c r="Y28" s="33" t="s">
        <v>16</v>
      </c>
      <c r="Z28" s="31"/>
      <c r="AA28" s="31"/>
      <c r="AB28" s="31"/>
      <c r="AC28" s="31"/>
      <c r="AD28" s="31"/>
      <c r="AE28" s="31"/>
      <c r="AF28" s="31"/>
    </row>
    <row r="29" spans="1:32" ht="31.5" x14ac:dyDescent="0.25">
      <c r="A29" s="10" t="s">
        <v>17</v>
      </c>
      <c r="B29" s="10" t="s">
        <v>18</v>
      </c>
      <c r="C29" s="10" t="s">
        <v>19</v>
      </c>
      <c r="D29" s="10" t="s">
        <v>20</v>
      </c>
      <c r="E29" s="10" t="s">
        <v>21</v>
      </c>
      <c r="F29" s="10" t="s">
        <v>22</v>
      </c>
      <c r="G29" s="10" t="s">
        <v>23</v>
      </c>
      <c r="H29" s="10" t="s">
        <v>24</v>
      </c>
      <c r="I29" s="10" t="s">
        <v>17</v>
      </c>
      <c r="J29" s="10" t="s">
        <v>18</v>
      </c>
      <c r="K29" s="10" t="s">
        <v>19</v>
      </c>
      <c r="L29" s="10" t="s">
        <v>20</v>
      </c>
      <c r="M29" s="10" t="s">
        <v>21</v>
      </c>
      <c r="N29" s="10" t="s">
        <v>22</v>
      </c>
      <c r="O29" s="10" t="s">
        <v>23</v>
      </c>
      <c r="P29" s="10" t="s">
        <v>24</v>
      </c>
      <c r="Q29" s="10" t="s">
        <v>17</v>
      </c>
      <c r="R29" s="10" t="s">
        <v>18</v>
      </c>
      <c r="S29" s="10" t="s">
        <v>19</v>
      </c>
      <c r="T29" s="10" t="s">
        <v>20</v>
      </c>
      <c r="U29" s="10" t="s">
        <v>21</v>
      </c>
      <c r="V29" s="10" t="s">
        <v>22</v>
      </c>
      <c r="W29" s="10" t="s">
        <v>23</v>
      </c>
      <c r="X29" s="10" t="s">
        <v>24</v>
      </c>
      <c r="Y29" s="10" t="s">
        <v>17</v>
      </c>
      <c r="Z29" s="10" t="s">
        <v>18</v>
      </c>
      <c r="AA29" s="10" t="s">
        <v>19</v>
      </c>
      <c r="AB29" s="10" t="s">
        <v>20</v>
      </c>
      <c r="AC29" s="10" t="s">
        <v>21</v>
      </c>
      <c r="AD29" s="10" t="s">
        <v>22</v>
      </c>
      <c r="AE29" s="10" t="s">
        <v>23</v>
      </c>
      <c r="AF29" s="10" t="s">
        <v>24</v>
      </c>
    </row>
    <row r="30" spans="1:32" x14ac:dyDescent="0.25">
      <c r="A30" s="40" t="s">
        <v>25</v>
      </c>
      <c r="B30" s="11">
        <v>0.65</v>
      </c>
      <c r="C30" s="12">
        <f t="shared" ref="C30:C34" si="8">MROUND($C$3*B30,2.5)</f>
        <v>190</v>
      </c>
      <c r="D30" s="13">
        <v>2</v>
      </c>
      <c r="E30" s="13">
        <v>6</v>
      </c>
      <c r="F30" s="37">
        <f>(D30*E30)+(D31*E31)+(D32*E32)+(D33*E33)+(D34*E34)</f>
        <v>30</v>
      </c>
      <c r="G30" s="34">
        <f>AVERAGE(B30:B34)</f>
        <v>0.70000000000000007</v>
      </c>
      <c r="H30" s="37"/>
      <c r="I30" s="37" t="s">
        <v>31</v>
      </c>
      <c r="J30" s="11">
        <v>0.65</v>
      </c>
      <c r="K30" s="12">
        <f t="shared" ref="K30:K39" si="9">MROUND($F$3*J30,2.5)</f>
        <v>147.5</v>
      </c>
      <c r="L30" s="13">
        <v>2</v>
      </c>
      <c r="M30" s="13">
        <v>8</v>
      </c>
      <c r="N30" s="37">
        <f>(L30*M30)+(L31*M31)+(L32*M32)+(L33*M33)+(L34*M34)</f>
        <v>36</v>
      </c>
      <c r="O30" s="34">
        <f>AVERAGE(J30:J34)</f>
        <v>0.70000000000000007</v>
      </c>
      <c r="P30" s="37"/>
      <c r="Q30" s="37" t="s">
        <v>38</v>
      </c>
      <c r="R30" s="11">
        <v>0.65</v>
      </c>
      <c r="S30" s="12">
        <f t="shared" ref="S30:S34" si="10">MROUND($C$3*R30,2.5)</f>
        <v>190</v>
      </c>
      <c r="T30" s="13">
        <v>3</v>
      </c>
      <c r="U30" s="13">
        <v>8</v>
      </c>
      <c r="V30" s="37">
        <f>(T30*U30)+(T31*U31)+(T32*U32)+(T33*U33)+(T34*U34)</f>
        <v>24</v>
      </c>
      <c r="W30" s="34">
        <f>AVERAGE(R30:R34)</f>
        <v>0.65</v>
      </c>
      <c r="X30" s="37"/>
      <c r="Y30" s="37" t="s">
        <v>31</v>
      </c>
      <c r="Z30" s="11">
        <v>0.65</v>
      </c>
      <c r="AA30" s="12">
        <f t="shared" ref="AA30:AA39" si="11">MROUND($F$3*Z30,2.5)</f>
        <v>147.5</v>
      </c>
      <c r="AB30" s="13">
        <v>2</v>
      </c>
      <c r="AC30" s="13">
        <v>8</v>
      </c>
      <c r="AD30" s="37">
        <f>(AB30*AC30)+(AB31*AC31)+(AB32*AC32)+(AB33*AC33)+(AB34*AC34)</f>
        <v>36</v>
      </c>
      <c r="AE30" s="34">
        <f>AVERAGE(Z30:Z34)</f>
        <v>0.70000000000000007</v>
      </c>
      <c r="AF30" s="37"/>
    </row>
    <row r="31" spans="1:32" x14ac:dyDescent="0.25">
      <c r="A31" s="41"/>
      <c r="B31" s="11">
        <v>0.7</v>
      </c>
      <c r="C31" s="12">
        <f t="shared" si="8"/>
        <v>205</v>
      </c>
      <c r="D31" s="13">
        <v>2</v>
      </c>
      <c r="E31" s="13">
        <v>5</v>
      </c>
      <c r="F31" s="35"/>
      <c r="G31" s="35"/>
      <c r="H31" s="35"/>
      <c r="I31" s="35"/>
      <c r="J31" s="11">
        <v>0.7</v>
      </c>
      <c r="K31" s="12">
        <f t="shared" si="9"/>
        <v>157.5</v>
      </c>
      <c r="L31" s="13">
        <v>2</v>
      </c>
      <c r="M31" s="13">
        <v>6</v>
      </c>
      <c r="N31" s="35"/>
      <c r="O31" s="35"/>
      <c r="P31" s="35"/>
      <c r="Q31" s="35"/>
      <c r="R31" s="11"/>
      <c r="S31" s="12">
        <f t="shared" si="10"/>
        <v>0</v>
      </c>
      <c r="T31" s="13"/>
      <c r="U31" s="13"/>
      <c r="V31" s="35"/>
      <c r="W31" s="35"/>
      <c r="X31" s="35"/>
      <c r="Y31" s="35"/>
      <c r="Z31" s="11">
        <v>0.7</v>
      </c>
      <c r="AA31" s="12">
        <f t="shared" si="11"/>
        <v>157.5</v>
      </c>
      <c r="AB31" s="13">
        <v>2</v>
      </c>
      <c r="AC31" s="13">
        <v>6</v>
      </c>
      <c r="AD31" s="35"/>
      <c r="AE31" s="35"/>
      <c r="AF31" s="35"/>
    </row>
    <row r="32" spans="1:32" x14ac:dyDescent="0.25">
      <c r="A32" s="41"/>
      <c r="B32" s="11">
        <v>0.75</v>
      </c>
      <c r="C32" s="12">
        <f t="shared" si="8"/>
        <v>220</v>
      </c>
      <c r="D32" s="13">
        <v>2</v>
      </c>
      <c r="E32" s="13">
        <v>4</v>
      </c>
      <c r="F32" s="35"/>
      <c r="G32" s="35"/>
      <c r="H32" s="35"/>
      <c r="I32" s="35"/>
      <c r="J32" s="11">
        <v>0.75</v>
      </c>
      <c r="K32" s="12">
        <f t="shared" si="9"/>
        <v>170</v>
      </c>
      <c r="L32" s="13">
        <v>2</v>
      </c>
      <c r="M32" s="13">
        <v>4</v>
      </c>
      <c r="N32" s="35"/>
      <c r="O32" s="35"/>
      <c r="P32" s="35"/>
      <c r="Q32" s="35"/>
      <c r="R32" s="11"/>
      <c r="S32" s="12">
        <f t="shared" si="10"/>
        <v>0</v>
      </c>
      <c r="T32" s="13"/>
      <c r="U32" s="13"/>
      <c r="V32" s="35"/>
      <c r="W32" s="35"/>
      <c r="X32" s="35"/>
      <c r="Y32" s="35"/>
      <c r="Z32" s="11">
        <v>0.75</v>
      </c>
      <c r="AA32" s="12">
        <f t="shared" si="11"/>
        <v>170</v>
      </c>
      <c r="AB32" s="13">
        <v>2</v>
      </c>
      <c r="AC32" s="13">
        <v>4</v>
      </c>
      <c r="AD32" s="35"/>
      <c r="AE32" s="35"/>
      <c r="AF32" s="35"/>
    </row>
    <row r="33" spans="1:32" x14ac:dyDescent="0.25">
      <c r="A33" s="41"/>
      <c r="B33" s="13"/>
      <c r="C33" s="12">
        <f t="shared" si="8"/>
        <v>0</v>
      </c>
      <c r="D33" s="13"/>
      <c r="E33" s="13"/>
      <c r="F33" s="35"/>
      <c r="G33" s="35"/>
      <c r="H33" s="35"/>
      <c r="I33" s="35"/>
      <c r="J33" s="13"/>
      <c r="K33" s="12">
        <f t="shared" si="9"/>
        <v>0</v>
      </c>
      <c r="L33" s="13"/>
      <c r="M33" s="13"/>
      <c r="N33" s="35"/>
      <c r="O33" s="35"/>
      <c r="P33" s="35"/>
      <c r="Q33" s="35"/>
      <c r="R33" s="13"/>
      <c r="S33" s="12">
        <f t="shared" si="10"/>
        <v>0</v>
      </c>
      <c r="T33" s="13"/>
      <c r="U33" s="13"/>
      <c r="V33" s="35"/>
      <c r="W33" s="35"/>
      <c r="X33" s="35"/>
      <c r="Y33" s="35"/>
      <c r="Z33" s="13"/>
      <c r="AA33" s="12">
        <f t="shared" si="11"/>
        <v>0</v>
      </c>
      <c r="AB33" s="13"/>
      <c r="AC33" s="13"/>
      <c r="AD33" s="35"/>
      <c r="AE33" s="35"/>
      <c r="AF33" s="35"/>
    </row>
    <row r="34" spans="1:32" x14ac:dyDescent="0.25">
      <c r="A34" s="42"/>
      <c r="B34" s="13"/>
      <c r="C34" s="12">
        <f t="shared" si="8"/>
        <v>0</v>
      </c>
      <c r="D34" s="13"/>
      <c r="E34" s="13"/>
      <c r="F34" s="36"/>
      <c r="G34" s="36"/>
      <c r="H34" s="36"/>
      <c r="I34" s="36"/>
      <c r="J34" s="13"/>
      <c r="K34" s="12">
        <f t="shared" si="9"/>
        <v>0</v>
      </c>
      <c r="L34" s="13"/>
      <c r="M34" s="13"/>
      <c r="N34" s="36"/>
      <c r="O34" s="36"/>
      <c r="P34" s="36"/>
      <c r="Q34" s="36"/>
      <c r="R34" s="13"/>
      <c r="S34" s="12">
        <f t="shared" si="10"/>
        <v>0</v>
      </c>
      <c r="T34" s="13"/>
      <c r="U34" s="13"/>
      <c r="V34" s="36"/>
      <c r="W34" s="36"/>
      <c r="X34" s="36"/>
      <c r="Y34" s="36"/>
      <c r="Z34" s="13"/>
      <c r="AA34" s="12">
        <f t="shared" si="11"/>
        <v>0</v>
      </c>
      <c r="AB34" s="13"/>
      <c r="AC34" s="13"/>
      <c r="AD34" s="36"/>
      <c r="AE34" s="36"/>
      <c r="AF34" s="36"/>
    </row>
    <row r="35" spans="1:32" x14ac:dyDescent="0.25">
      <c r="A35" s="43" t="s">
        <v>28</v>
      </c>
      <c r="B35" s="15">
        <v>0.7</v>
      </c>
      <c r="C35" s="16">
        <f t="shared" ref="C35:C39" si="12">MROUND($I$3*B35,2.5)</f>
        <v>207.5</v>
      </c>
      <c r="D35" s="17">
        <v>6</v>
      </c>
      <c r="E35" s="17">
        <v>4</v>
      </c>
      <c r="F35" s="38">
        <f>(D35*E35)+(D36*E36)+(D37*E37)+(D38*E38)+(D39*E39)</f>
        <v>24</v>
      </c>
      <c r="G35" s="39">
        <f>AVERAGE(B35:B39)</f>
        <v>0.7</v>
      </c>
      <c r="H35" s="38"/>
      <c r="I35" s="38" t="s">
        <v>27</v>
      </c>
      <c r="J35" s="15">
        <v>0.7</v>
      </c>
      <c r="K35" s="16">
        <f t="shared" si="9"/>
        <v>157.5</v>
      </c>
      <c r="L35" s="17">
        <v>2</v>
      </c>
      <c r="M35" s="17">
        <v>10</v>
      </c>
      <c r="N35" s="38">
        <f>(L35*M35)+(L36*M36)+(L37*M37)+(L38*M38)+(L39*M39)</f>
        <v>20</v>
      </c>
      <c r="O35" s="39">
        <f>AVERAGE(J35:J39)</f>
        <v>0.7</v>
      </c>
      <c r="P35" s="38"/>
      <c r="Q35" s="38" t="s">
        <v>126</v>
      </c>
      <c r="R35" s="15">
        <v>0.65</v>
      </c>
      <c r="S35" s="16">
        <f t="shared" ref="S35:S39" si="13">MROUND($I$3*R35,2.5)</f>
        <v>192.5</v>
      </c>
      <c r="T35" s="17">
        <v>3</v>
      </c>
      <c r="U35" s="17">
        <v>8</v>
      </c>
      <c r="V35" s="38">
        <f>(T35*U35)+(T36*U36)+(T37*U37)+(T38*U38)+(T39*U39)</f>
        <v>24</v>
      </c>
      <c r="W35" s="39">
        <f>AVERAGE(R35:R39)</f>
        <v>0.65</v>
      </c>
      <c r="X35" s="38"/>
      <c r="Y35" s="38" t="s">
        <v>108</v>
      </c>
      <c r="Z35" s="15">
        <v>0.7</v>
      </c>
      <c r="AA35" s="16">
        <f t="shared" si="11"/>
        <v>157.5</v>
      </c>
      <c r="AB35" s="17">
        <v>2</v>
      </c>
      <c r="AC35" s="17">
        <v>10</v>
      </c>
      <c r="AD35" s="38">
        <f>(AB35*AC35)+(AB36*AC36)+(AB37*AC37)+(AB38*AC38)+(AB39*AC39)</f>
        <v>20</v>
      </c>
      <c r="AE35" s="39">
        <f>AVERAGE(Z35:Z39)</f>
        <v>0.7</v>
      </c>
      <c r="AF35" s="38"/>
    </row>
    <row r="36" spans="1:32" x14ac:dyDescent="0.25">
      <c r="A36" s="41"/>
      <c r="B36" s="15"/>
      <c r="C36" s="16">
        <f t="shared" si="12"/>
        <v>0</v>
      </c>
      <c r="D36" s="17"/>
      <c r="E36" s="17"/>
      <c r="F36" s="35"/>
      <c r="G36" s="35"/>
      <c r="H36" s="35"/>
      <c r="I36" s="35"/>
      <c r="J36" s="15"/>
      <c r="K36" s="16">
        <f t="shared" si="9"/>
        <v>0</v>
      </c>
      <c r="L36" s="17"/>
      <c r="M36" s="17"/>
      <c r="N36" s="35"/>
      <c r="O36" s="35"/>
      <c r="P36" s="35"/>
      <c r="Q36" s="35"/>
      <c r="R36" s="15"/>
      <c r="S36" s="16">
        <f t="shared" si="13"/>
        <v>0</v>
      </c>
      <c r="T36" s="17"/>
      <c r="U36" s="17"/>
      <c r="V36" s="35"/>
      <c r="W36" s="35"/>
      <c r="X36" s="35"/>
      <c r="Y36" s="35"/>
      <c r="Z36" s="15"/>
      <c r="AA36" s="16">
        <f t="shared" si="11"/>
        <v>0</v>
      </c>
      <c r="AB36" s="17"/>
      <c r="AC36" s="17"/>
      <c r="AD36" s="35"/>
      <c r="AE36" s="35"/>
      <c r="AF36" s="35"/>
    </row>
    <row r="37" spans="1:32" x14ac:dyDescent="0.25">
      <c r="A37" s="41"/>
      <c r="B37" s="15"/>
      <c r="C37" s="16">
        <f t="shared" si="12"/>
        <v>0</v>
      </c>
      <c r="D37" s="17"/>
      <c r="E37" s="17"/>
      <c r="F37" s="35"/>
      <c r="G37" s="35"/>
      <c r="H37" s="35"/>
      <c r="I37" s="35"/>
      <c r="J37" s="15"/>
      <c r="K37" s="16">
        <f t="shared" si="9"/>
        <v>0</v>
      </c>
      <c r="L37" s="17"/>
      <c r="M37" s="17"/>
      <c r="N37" s="35"/>
      <c r="O37" s="35"/>
      <c r="P37" s="35"/>
      <c r="Q37" s="35"/>
      <c r="R37" s="15"/>
      <c r="S37" s="16">
        <f t="shared" si="13"/>
        <v>0</v>
      </c>
      <c r="T37" s="17"/>
      <c r="U37" s="17"/>
      <c r="V37" s="35"/>
      <c r="W37" s="35"/>
      <c r="X37" s="35"/>
      <c r="Y37" s="35"/>
      <c r="Z37" s="15"/>
      <c r="AA37" s="16">
        <f t="shared" si="11"/>
        <v>0</v>
      </c>
      <c r="AB37" s="17"/>
      <c r="AC37" s="17"/>
      <c r="AD37" s="35"/>
      <c r="AE37" s="35"/>
      <c r="AF37" s="35"/>
    </row>
    <row r="38" spans="1:32" x14ac:dyDescent="0.25">
      <c r="A38" s="41"/>
      <c r="B38" s="17"/>
      <c r="C38" s="16">
        <f t="shared" si="12"/>
        <v>0</v>
      </c>
      <c r="D38" s="17"/>
      <c r="E38" s="17"/>
      <c r="F38" s="35"/>
      <c r="G38" s="35"/>
      <c r="H38" s="35"/>
      <c r="I38" s="35"/>
      <c r="J38" s="17"/>
      <c r="K38" s="16">
        <f t="shared" si="9"/>
        <v>0</v>
      </c>
      <c r="L38" s="17"/>
      <c r="M38" s="17"/>
      <c r="N38" s="35"/>
      <c r="O38" s="35"/>
      <c r="P38" s="35"/>
      <c r="Q38" s="35"/>
      <c r="R38" s="17"/>
      <c r="S38" s="16">
        <f t="shared" si="13"/>
        <v>0</v>
      </c>
      <c r="T38" s="17"/>
      <c r="U38" s="17"/>
      <c r="V38" s="35"/>
      <c r="W38" s="35"/>
      <c r="X38" s="35"/>
      <c r="Y38" s="35"/>
      <c r="Z38" s="17"/>
      <c r="AA38" s="16">
        <f t="shared" si="11"/>
        <v>0</v>
      </c>
      <c r="AB38" s="17"/>
      <c r="AC38" s="17"/>
      <c r="AD38" s="35"/>
      <c r="AE38" s="35"/>
      <c r="AF38" s="35"/>
    </row>
    <row r="39" spans="1:32" x14ac:dyDescent="0.25">
      <c r="A39" s="42"/>
      <c r="B39" s="17"/>
      <c r="C39" s="16">
        <f t="shared" si="12"/>
        <v>0</v>
      </c>
      <c r="D39" s="17"/>
      <c r="E39" s="17"/>
      <c r="F39" s="36"/>
      <c r="G39" s="36"/>
      <c r="H39" s="36"/>
      <c r="I39" s="36"/>
      <c r="J39" s="17"/>
      <c r="K39" s="16">
        <f t="shared" si="9"/>
        <v>0</v>
      </c>
      <c r="L39" s="17"/>
      <c r="M39" s="17"/>
      <c r="N39" s="36"/>
      <c r="O39" s="36"/>
      <c r="P39" s="36"/>
      <c r="Q39" s="36"/>
      <c r="R39" s="17"/>
      <c r="S39" s="16">
        <f t="shared" si="13"/>
        <v>0</v>
      </c>
      <c r="T39" s="17"/>
      <c r="U39" s="17"/>
      <c r="V39" s="36"/>
      <c r="W39" s="36"/>
      <c r="X39" s="36"/>
      <c r="Y39" s="36"/>
      <c r="Z39" s="17"/>
      <c r="AA39" s="16">
        <f t="shared" si="11"/>
        <v>0</v>
      </c>
      <c r="AB39" s="17"/>
      <c r="AC39" s="17"/>
      <c r="AD39" s="36"/>
      <c r="AE39" s="36"/>
      <c r="AF39" s="36"/>
    </row>
    <row r="40" spans="1:32" x14ac:dyDescent="0.25">
      <c r="A40" s="40" t="s">
        <v>95</v>
      </c>
      <c r="B40" s="11">
        <v>0</v>
      </c>
      <c r="C40" s="12">
        <f t="shared" ref="C40:C44" si="14">MROUND($C$3*B40,2.5)</f>
        <v>0</v>
      </c>
      <c r="D40" s="13">
        <v>0</v>
      </c>
      <c r="E40" s="13">
        <v>0</v>
      </c>
      <c r="F40" s="37">
        <f>(D40*E40)+(D41*E41)+(D42*E42)+(D43*E43)+(D44*E44)</f>
        <v>0</v>
      </c>
      <c r="G40" s="34">
        <f>AVERAGE(B40:B44)</f>
        <v>0</v>
      </c>
      <c r="H40" s="37"/>
      <c r="I40" s="37" t="s">
        <v>109</v>
      </c>
      <c r="J40" s="11">
        <v>0.7</v>
      </c>
      <c r="K40" s="12" t="s">
        <v>95</v>
      </c>
      <c r="L40" s="13">
        <v>3</v>
      </c>
      <c r="M40" s="13">
        <v>10</v>
      </c>
      <c r="N40" s="37">
        <f>(L40*M40)+(L41*M41)+(L42*M42)+(L43*M43)+(L44*M44)</f>
        <v>30</v>
      </c>
      <c r="O40" s="34">
        <f>AVERAGE(J40:J44)</f>
        <v>0.7</v>
      </c>
      <c r="P40" s="37"/>
      <c r="Q40" s="37" t="s">
        <v>95</v>
      </c>
      <c r="R40" s="11">
        <v>0</v>
      </c>
      <c r="S40" s="12">
        <f t="shared" ref="S40:S44" si="15">MROUND($C$3*R40,2.5)</f>
        <v>0</v>
      </c>
      <c r="T40" s="13">
        <v>0</v>
      </c>
      <c r="U40" s="13">
        <v>0</v>
      </c>
      <c r="V40" s="37">
        <f>(T40*U40)+(T41*U41)+(T42*U42)+(T43*U43)+(T44*U44)</f>
        <v>0</v>
      </c>
      <c r="W40" s="34">
        <f>AVERAGE(R40:R44)</f>
        <v>0</v>
      </c>
      <c r="X40" s="37"/>
      <c r="Y40" s="37" t="s">
        <v>109</v>
      </c>
      <c r="Z40" s="11">
        <v>0.7</v>
      </c>
      <c r="AA40" s="12" t="s">
        <v>95</v>
      </c>
      <c r="AB40" s="13">
        <v>3</v>
      </c>
      <c r="AC40" s="13">
        <v>10</v>
      </c>
      <c r="AD40" s="37">
        <f>(AB40*AC40)+(AB41*AC41)+(AB42*AC42)+(AB43*AC43)+(AB44*AC44)</f>
        <v>30</v>
      </c>
      <c r="AE40" s="34">
        <f>AVERAGE(Z40:Z44)</f>
        <v>0.7</v>
      </c>
      <c r="AF40" s="37"/>
    </row>
    <row r="41" spans="1:32" x14ac:dyDescent="0.25">
      <c r="A41" s="41"/>
      <c r="B41" s="13"/>
      <c r="C41" s="12">
        <f t="shared" si="14"/>
        <v>0</v>
      </c>
      <c r="D41" s="13"/>
      <c r="E41" s="13"/>
      <c r="F41" s="35"/>
      <c r="G41" s="35"/>
      <c r="H41" s="35"/>
      <c r="I41" s="35"/>
      <c r="J41" s="13"/>
      <c r="K41" s="12" t="s">
        <v>95</v>
      </c>
      <c r="L41" s="13"/>
      <c r="M41" s="13"/>
      <c r="N41" s="35"/>
      <c r="O41" s="35"/>
      <c r="P41" s="35"/>
      <c r="Q41" s="35"/>
      <c r="R41" s="13"/>
      <c r="S41" s="12">
        <f t="shared" si="15"/>
        <v>0</v>
      </c>
      <c r="T41" s="13"/>
      <c r="U41" s="13"/>
      <c r="V41" s="35"/>
      <c r="W41" s="35"/>
      <c r="X41" s="35"/>
      <c r="Y41" s="35"/>
      <c r="Z41" s="13"/>
      <c r="AA41" s="12" t="s">
        <v>95</v>
      </c>
      <c r="AB41" s="13"/>
      <c r="AC41" s="13"/>
      <c r="AD41" s="35"/>
      <c r="AE41" s="35"/>
      <c r="AF41" s="35"/>
    </row>
    <row r="42" spans="1:32" x14ac:dyDescent="0.25">
      <c r="A42" s="41"/>
      <c r="B42" s="13"/>
      <c r="C42" s="12">
        <f t="shared" si="14"/>
        <v>0</v>
      </c>
      <c r="D42" s="13"/>
      <c r="E42" s="13"/>
      <c r="F42" s="35"/>
      <c r="G42" s="35"/>
      <c r="H42" s="35"/>
      <c r="I42" s="35"/>
      <c r="J42" s="13"/>
      <c r="K42" s="12" t="s">
        <v>95</v>
      </c>
      <c r="L42" s="13"/>
      <c r="M42" s="13"/>
      <c r="N42" s="35"/>
      <c r="O42" s="35"/>
      <c r="P42" s="35"/>
      <c r="Q42" s="35"/>
      <c r="R42" s="13"/>
      <c r="S42" s="12">
        <f t="shared" si="15"/>
        <v>0</v>
      </c>
      <c r="T42" s="13"/>
      <c r="U42" s="13"/>
      <c r="V42" s="35"/>
      <c r="W42" s="35"/>
      <c r="X42" s="35"/>
      <c r="Y42" s="35"/>
      <c r="Z42" s="13"/>
      <c r="AA42" s="12" t="s">
        <v>95</v>
      </c>
      <c r="AB42" s="13"/>
      <c r="AC42" s="13"/>
      <c r="AD42" s="35"/>
      <c r="AE42" s="35"/>
      <c r="AF42" s="35"/>
    </row>
    <row r="43" spans="1:32" x14ac:dyDescent="0.25">
      <c r="A43" s="41"/>
      <c r="B43" s="13"/>
      <c r="C43" s="12">
        <f t="shared" si="14"/>
        <v>0</v>
      </c>
      <c r="D43" s="13"/>
      <c r="E43" s="13"/>
      <c r="F43" s="35"/>
      <c r="G43" s="35"/>
      <c r="H43" s="35"/>
      <c r="I43" s="35"/>
      <c r="J43" s="13"/>
      <c r="K43" s="12" t="s">
        <v>95</v>
      </c>
      <c r="L43" s="13"/>
      <c r="M43" s="13"/>
      <c r="N43" s="35"/>
      <c r="O43" s="35"/>
      <c r="P43" s="35"/>
      <c r="Q43" s="35"/>
      <c r="R43" s="13"/>
      <c r="S43" s="12">
        <f t="shared" si="15"/>
        <v>0</v>
      </c>
      <c r="T43" s="13"/>
      <c r="U43" s="13"/>
      <c r="V43" s="35"/>
      <c r="W43" s="35"/>
      <c r="X43" s="35"/>
      <c r="Y43" s="35"/>
      <c r="Z43" s="13"/>
      <c r="AA43" s="12" t="s">
        <v>95</v>
      </c>
      <c r="AB43" s="13"/>
      <c r="AC43" s="13"/>
      <c r="AD43" s="35"/>
      <c r="AE43" s="35"/>
      <c r="AF43" s="35"/>
    </row>
    <row r="44" spans="1:32" x14ac:dyDescent="0.25">
      <c r="A44" s="42"/>
      <c r="B44" s="13"/>
      <c r="C44" s="12">
        <f t="shared" si="14"/>
        <v>0</v>
      </c>
      <c r="D44" s="13"/>
      <c r="E44" s="13"/>
      <c r="F44" s="36"/>
      <c r="G44" s="36"/>
      <c r="H44" s="36"/>
      <c r="I44" s="36"/>
      <c r="J44" s="13"/>
      <c r="K44" s="12" t="s">
        <v>95</v>
      </c>
      <c r="L44" s="13"/>
      <c r="M44" s="13"/>
      <c r="N44" s="36"/>
      <c r="O44" s="36"/>
      <c r="P44" s="36"/>
      <c r="Q44" s="36"/>
      <c r="R44" s="13"/>
      <c r="S44" s="12">
        <f t="shared" si="15"/>
        <v>0</v>
      </c>
      <c r="T44" s="13"/>
      <c r="U44" s="13"/>
      <c r="V44" s="36"/>
      <c r="W44" s="36"/>
      <c r="X44" s="36"/>
      <c r="Y44" s="36"/>
      <c r="Z44" s="13"/>
      <c r="AA44" s="12" t="s">
        <v>95</v>
      </c>
      <c r="AB44" s="13"/>
      <c r="AC44" s="13"/>
      <c r="AD44" s="36"/>
      <c r="AE44" s="36"/>
      <c r="AF44" s="36"/>
    </row>
    <row r="45" spans="1:32" ht="94.5" x14ac:dyDescent="0.25">
      <c r="A45" s="24" t="s">
        <v>113</v>
      </c>
      <c r="B45" s="17" t="s">
        <v>114</v>
      </c>
      <c r="C45" s="17"/>
      <c r="D45" s="17">
        <v>3</v>
      </c>
      <c r="E45" s="17">
        <v>10</v>
      </c>
      <c r="F45" s="17"/>
      <c r="G45" s="17"/>
      <c r="H45" s="17"/>
      <c r="I45" s="17" t="s">
        <v>115</v>
      </c>
      <c r="J45" s="17" t="s">
        <v>98</v>
      </c>
      <c r="K45" s="17"/>
      <c r="L45" s="17">
        <v>3</v>
      </c>
      <c r="M45" s="17">
        <v>8</v>
      </c>
      <c r="N45" s="17"/>
      <c r="O45" s="17"/>
      <c r="P45" s="17"/>
      <c r="Q45" s="17" t="s">
        <v>116</v>
      </c>
      <c r="R45" s="17" t="s">
        <v>114</v>
      </c>
      <c r="S45" s="17"/>
      <c r="T45" s="17">
        <v>3</v>
      </c>
      <c r="U45" s="17">
        <v>10</v>
      </c>
      <c r="V45" s="17"/>
      <c r="W45" s="17"/>
      <c r="X45" s="17"/>
      <c r="Y45" s="17" t="s">
        <v>115</v>
      </c>
      <c r="Z45" s="17" t="s">
        <v>98</v>
      </c>
      <c r="AA45" s="17"/>
      <c r="AB45" s="17">
        <v>3</v>
      </c>
      <c r="AC45" s="17">
        <v>8</v>
      </c>
      <c r="AD45" s="17"/>
      <c r="AE45" s="17"/>
      <c r="AF45" s="17"/>
    </row>
    <row r="46" spans="1:32" ht="78.75" x14ac:dyDescent="0.25">
      <c r="A46" s="25" t="s">
        <v>118</v>
      </c>
      <c r="B46" s="13" t="s">
        <v>95</v>
      </c>
      <c r="C46" s="13"/>
      <c r="D46" s="13">
        <v>3</v>
      </c>
      <c r="E46" s="13" t="s">
        <v>119</v>
      </c>
      <c r="F46" s="13"/>
      <c r="G46" s="13"/>
      <c r="H46" s="13"/>
      <c r="I46" s="13" t="s">
        <v>118</v>
      </c>
      <c r="J46" s="13" t="s">
        <v>95</v>
      </c>
      <c r="K46" s="13"/>
      <c r="L46" s="13">
        <v>3</v>
      </c>
      <c r="M46" s="13" t="s">
        <v>119</v>
      </c>
      <c r="N46" s="13"/>
      <c r="O46" s="13"/>
      <c r="P46" s="13"/>
      <c r="Q46" s="13" t="s">
        <v>118</v>
      </c>
      <c r="R46" s="13" t="s">
        <v>95</v>
      </c>
      <c r="S46" s="13"/>
      <c r="T46" s="13">
        <v>3</v>
      </c>
      <c r="U46" s="13" t="s">
        <v>119</v>
      </c>
      <c r="V46" s="13"/>
      <c r="W46" s="13"/>
      <c r="X46" s="13"/>
      <c r="Y46" s="13" t="s">
        <v>118</v>
      </c>
      <c r="Z46" s="13" t="s">
        <v>95</v>
      </c>
      <c r="AA46" s="13"/>
      <c r="AB46" s="13">
        <v>3</v>
      </c>
      <c r="AC46" s="13" t="s">
        <v>119</v>
      </c>
      <c r="AD46" s="13"/>
      <c r="AE46" s="13"/>
      <c r="AF46" s="13"/>
    </row>
    <row r="47" spans="1:32" ht="13.5" x14ac:dyDescent="0.25">
      <c r="A47" s="33" t="s">
        <v>68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3.5" x14ac:dyDescent="0.25">
      <c r="A48" s="33" t="s">
        <v>13</v>
      </c>
      <c r="B48" s="31"/>
      <c r="C48" s="31"/>
      <c r="D48" s="31"/>
      <c r="E48" s="31"/>
      <c r="F48" s="31"/>
      <c r="G48" s="31"/>
      <c r="H48" s="31"/>
      <c r="I48" s="33" t="s">
        <v>14</v>
      </c>
      <c r="J48" s="31"/>
      <c r="K48" s="31"/>
      <c r="L48" s="31"/>
      <c r="M48" s="31"/>
      <c r="N48" s="31"/>
      <c r="O48" s="31"/>
      <c r="P48" s="31"/>
      <c r="Q48" s="33" t="s">
        <v>15</v>
      </c>
      <c r="R48" s="31"/>
      <c r="S48" s="31"/>
      <c r="T48" s="31"/>
      <c r="U48" s="31"/>
      <c r="V48" s="31"/>
      <c r="W48" s="31"/>
      <c r="X48" s="31"/>
      <c r="Y48" s="33" t="s">
        <v>16</v>
      </c>
      <c r="Z48" s="31"/>
      <c r="AA48" s="31"/>
      <c r="AB48" s="31"/>
      <c r="AC48" s="31"/>
      <c r="AD48" s="31"/>
      <c r="AE48" s="31"/>
      <c r="AF48" s="31"/>
    </row>
    <row r="49" spans="1:32" ht="31.5" x14ac:dyDescent="0.25">
      <c r="A49" s="10" t="s">
        <v>17</v>
      </c>
      <c r="B49" s="10" t="s">
        <v>18</v>
      </c>
      <c r="C49" s="10" t="s">
        <v>19</v>
      </c>
      <c r="D49" s="10" t="s">
        <v>20</v>
      </c>
      <c r="E49" s="10" t="s">
        <v>21</v>
      </c>
      <c r="F49" s="10" t="s">
        <v>22</v>
      </c>
      <c r="G49" s="10" t="s">
        <v>23</v>
      </c>
      <c r="H49" s="10" t="s">
        <v>24</v>
      </c>
      <c r="I49" s="10" t="s">
        <v>17</v>
      </c>
      <c r="J49" s="10" t="s">
        <v>18</v>
      </c>
      <c r="K49" s="10" t="s">
        <v>19</v>
      </c>
      <c r="L49" s="10" t="s">
        <v>20</v>
      </c>
      <c r="M49" s="10" t="s">
        <v>21</v>
      </c>
      <c r="N49" s="10" t="s">
        <v>22</v>
      </c>
      <c r="O49" s="10" t="s">
        <v>23</v>
      </c>
      <c r="P49" s="10" t="s">
        <v>24</v>
      </c>
      <c r="Q49" s="10" t="s">
        <v>17</v>
      </c>
      <c r="R49" s="10" t="s">
        <v>18</v>
      </c>
      <c r="S49" s="10" t="s">
        <v>19</v>
      </c>
      <c r="T49" s="10" t="s">
        <v>20</v>
      </c>
      <c r="U49" s="10" t="s">
        <v>21</v>
      </c>
      <c r="V49" s="10" t="s">
        <v>22</v>
      </c>
      <c r="W49" s="10" t="s">
        <v>23</v>
      </c>
      <c r="X49" s="10" t="s">
        <v>24</v>
      </c>
      <c r="Y49" s="10" t="s">
        <v>17</v>
      </c>
      <c r="Z49" s="10" t="s">
        <v>18</v>
      </c>
      <c r="AA49" s="10" t="s">
        <v>19</v>
      </c>
      <c r="AB49" s="10" t="s">
        <v>20</v>
      </c>
      <c r="AC49" s="10" t="s">
        <v>21</v>
      </c>
      <c r="AD49" s="10" t="s">
        <v>22</v>
      </c>
      <c r="AE49" s="10" t="s">
        <v>23</v>
      </c>
      <c r="AF49" s="10" t="s">
        <v>24</v>
      </c>
    </row>
    <row r="50" spans="1:32" x14ac:dyDescent="0.25">
      <c r="A50" s="40" t="s">
        <v>25</v>
      </c>
      <c r="B50" s="11">
        <v>0.7</v>
      </c>
      <c r="C50" s="12">
        <f t="shared" ref="C50:C54" si="16">MROUND($C$3*B50,2.5)</f>
        <v>205</v>
      </c>
      <c r="D50" s="13">
        <v>2</v>
      </c>
      <c r="E50" s="13">
        <v>5</v>
      </c>
      <c r="F50" s="37">
        <f>(D50*E50)+(D51*E51)+(D52*E52)+(D53*E53)+(D54*E54)</f>
        <v>24</v>
      </c>
      <c r="G50" s="34">
        <f>AVERAGE(B50:B54)</f>
        <v>0.75</v>
      </c>
      <c r="H50" s="37"/>
      <c r="I50" s="37" t="s">
        <v>31</v>
      </c>
      <c r="J50" s="11">
        <v>0.7</v>
      </c>
      <c r="K50" s="12">
        <f t="shared" ref="K50:K59" si="17">MROUND($F$3*J50,2.5)</f>
        <v>157.5</v>
      </c>
      <c r="L50" s="13">
        <v>2</v>
      </c>
      <c r="M50" s="13">
        <v>6</v>
      </c>
      <c r="N50" s="37">
        <f>(L50*M50)+(L51*M51)+(L52*M52)+(L53*M53)+(L54*M54)</f>
        <v>30</v>
      </c>
      <c r="O50" s="34">
        <f>AVERAGE(J50:J54)</f>
        <v>0.75</v>
      </c>
      <c r="P50" s="37"/>
      <c r="Q50" s="37" t="s">
        <v>38</v>
      </c>
      <c r="R50" s="11">
        <v>0.7</v>
      </c>
      <c r="S50" s="12">
        <f t="shared" ref="S50:S54" si="18">MROUND($C$3*R50,2.5)</f>
        <v>205</v>
      </c>
      <c r="T50" s="13">
        <v>4</v>
      </c>
      <c r="U50" s="13">
        <v>6</v>
      </c>
      <c r="V50" s="37">
        <f>(T50*U50)+(T51*U51)+(T52*U52)+(T53*U53)+(T54*U54)</f>
        <v>24</v>
      </c>
      <c r="W50" s="34">
        <f>AVERAGE(R50:R54)</f>
        <v>0.7</v>
      </c>
      <c r="X50" s="37"/>
      <c r="Y50" s="37" t="s">
        <v>31</v>
      </c>
      <c r="Z50" s="11">
        <v>0.7</v>
      </c>
      <c r="AA50" s="12">
        <f t="shared" ref="AA50:AA59" si="19">MROUND($F$3*Z50,2.5)</f>
        <v>157.5</v>
      </c>
      <c r="AB50" s="13">
        <v>2</v>
      </c>
      <c r="AC50" s="13">
        <v>6</v>
      </c>
      <c r="AD50" s="37">
        <f>(AB50*AC50)+(AB51*AC51)+(AB52*AC52)+(AB53*AC53)+(AB54*AC54)</f>
        <v>30</v>
      </c>
      <c r="AE50" s="34">
        <f>AVERAGE(Z50:Z54)</f>
        <v>0.75</v>
      </c>
      <c r="AF50" s="37"/>
    </row>
    <row r="51" spans="1:32" x14ac:dyDescent="0.25">
      <c r="A51" s="41"/>
      <c r="B51" s="11">
        <v>0.75</v>
      </c>
      <c r="C51" s="12">
        <f t="shared" si="16"/>
        <v>220</v>
      </c>
      <c r="D51" s="13">
        <v>2</v>
      </c>
      <c r="E51" s="13">
        <v>4</v>
      </c>
      <c r="F51" s="35"/>
      <c r="G51" s="35"/>
      <c r="H51" s="35"/>
      <c r="I51" s="35"/>
      <c r="J51" s="11">
        <v>0.75</v>
      </c>
      <c r="K51" s="12">
        <f t="shared" si="17"/>
        <v>170</v>
      </c>
      <c r="L51" s="13">
        <v>2</v>
      </c>
      <c r="M51" s="13">
        <v>5</v>
      </c>
      <c r="N51" s="35"/>
      <c r="O51" s="35"/>
      <c r="P51" s="35"/>
      <c r="Q51" s="35"/>
      <c r="R51" s="11"/>
      <c r="S51" s="12">
        <f t="shared" si="18"/>
        <v>0</v>
      </c>
      <c r="T51" s="13"/>
      <c r="U51" s="13"/>
      <c r="V51" s="35"/>
      <c r="W51" s="35"/>
      <c r="X51" s="35"/>
      <c r="Y51" s="35"/>
      <c r="Z51" s="11">
        <v>0.75</v>
      </c>
      <c r="AA51" s="12">
        <f t="shared" si="19"/>
        <v>170</v>
      </c>
      <c r="AB51" s="13">
        <v>2</v>
      </c>
      <c r="AC51" s="13">
        <v>5</v>
      </c>
      <c r="AD51" s="35"/>
      <c r="AE51" s="35"/>
      <c r="AF51" s="35"/>
    </row>
    <row r="52" spans="1:32" x14ac:dyDescent="0.25">
      <c r="A52" s="41"/>
      <c r="B52" s="11">
        <v>0.8</v>
      </c>
      <c r="C52" s="12">
        <f t="shared" si="16"/>
        <v>235</v>
      </c>
      <c r="D52" s="13">
        <v>2</v>
      </c>
      <c r="E52" s="13">
        <v>3</v>
      </c>
      <c r="F52" s="35"/>
      <c r="G52" s="35"/>
      <c r="H52" s="35"/>
      <c r="I52" s="35"/>
      <c r="J52" s="11">
        <v>0.8</v>
      </c>
      <c r="K52" s="12">
        <f t="shared" si="17"/>
        <v>180</v>
      </c>
      <c r="L52" s="13">
        <v>2</v>
      </c>
      <c r="M52" s="13">
        <v>4</v>
      </c>
      <c r="N52" s="35"/>
      <c r="O52" s="35"/>
      <c r="P52" s="35"/>
      <c r="Q52" s="35"/>
      <c r="R52" s="11"/>
      <c r="S52" s="12">
        <f t="shared" si="18"/>
        <v>0</v>
      </c>
      <c r="T52" s="13"/>
      <c r="U52" s="13"/>
      <c r="V52" s="35"/>
      <c r="W52" s="35"/>
      <c r="X52" s="35"/>
      <c r="Y52" s="35"/>
      <c r="Z52" s="11">
        <v>0.8</v>
      </c>
      <c r="AA52" s="12">
        <f t="shared" si="19"/>
        <v>180</v>
      </c>
      <c r="AB52" s="13">
        <v>2</v>
      </c>
      <c r="AC52" s="13">
        <v>4</v>
      </c>
      <c r="AD52" s="35"/>
      <c r="AE52" s="35"/>
      <c r="AF52" s="35"/>
    </row>
    <row r="53" spans="1:32" x14ac:dyDescent="0.25">
      <c r="A53" s="41"/>
      <c r="B53" s="13"/>
      <c r="C53" s="12">
        <f t="shared" si="16"/>
        <v>0</v>
      </c>
      <c r="D53" s="13"/>
      <c r="E53" s="13"/>
      <c r="F53" s="35"/>
      <c r="G53" s="35"/>
      <c r="H53" s="35"/>
      <c r="I53" s="35"/>
      <c r="J53" s="13"/>
      <c r="K53" s="12">
        <f t="shared" si="17"/>
        <v>0</v>
      </c>
      <c r="L53" s="13"/>
      <c r="M53" s="13"/>
      <c r="N53" s="35"/>
      <c r="O53" s="35"/>
      <c r="P53" s="35"/>
      <c r="Q53" s="35"/>
      <c r="R53" s="13"/>
      <c r="S53" s="12">
        <f t="shared" si="18"/>
        <v>0</v>
      </c>
      <c r="T53" s="13"/>
      <c r="U53" s="13"/>
      <c r="V53" s="35"/>
      <c r="W53" s="35"/>
      <c r="X53" s="35"/>
      <c r="Y53" s="35"/>
      <c r="Z53" s="13"/>
      <c r="AA53" s="12">
        <f t="shared" si="19"/>
        <v>0</v>
      </c>
      <c r="AB53" s="13"/>
      <c r="AC53" s="13"/>
      <c r="AD53" s="35"/>
      <c r="AE53" s="35"/>
      <c r="AF53" s="35"/>
    </row>
    <row r="54" spans="1:32" x14ac:dyDescent="0.25">
      <c r="A54" s="42"/>
      <c r="B54" s="13"/>
      <c r="C54" s="12">
        <f t="shared" si="16"/>
        <v>0</v>
      </c>
      <c r="D54" s="13"/>
      <c r="E54" s="13"/>
      <c r="F54" s="36"/>
      <c r="G54" s="36"/>
      <c r="H54" s="36"/>
      <c r="I54" s="36"/>
      <c r="J54" s="13"/>
      <c r="K54" s="12">
        <f t="shared" si="17"/>
        <v>0</v>
      </c>
      <c r="L54" s="13"/>
      <c r="M54" s="13"/>
      <c r="N54" s="36"/>
      <c r="O54" s="36"/>
      <c r="P54" s="36"/>
      <c r="Q54" s="36"/>
      <c r="R54" s="13"/>
      <c r="S54" s="12">
        <f t="shared" si="18"/>
        <v>0</v>
      </c>
      <c r="T54" s="13"/>
      <c r="U54" s="13"/>
      <c r="V54" s="36"/>
      <c r="W54" s="36"/>
      <c r="X54" s="36"/>
      <c r="Y54" s="36"/>
      <c r="Z54" s="13"/>
      <c r="AA54" s="12">
        <f t="shared" si="19"/>
        <v>0</v>
      </c>
      <c r="AB54" s="13"/>
      <c r="AC54" s="13"/>
      <c r="AD54" s="36"/>
      <c r="AE54" s="36"/>
      <c r="AF54" s="36"/>
    </row>
    <row r="55" spans="1:32" x14ac:dyDescent="0.25">
      <c r="A55" s="43" t="s">
        <v>28</v>
      </c>
      <c r="B55" s="15">
        <v>0.75</v>
      </c>
      <c r="C55" s="16">
        <f t="shared" ref="C55:C59" si="20">MROUND($I$3*B55,2.5)</f>
        <v>222.5</v>
      </c>
      <c r="D55" s="17">
        <v>6</v>
      </c>
      <c r="E55" s="17">
        <v>3</v>
      </c>
      <c r="F55" s="38">
        <f>(D55*E55)+(D56*E56)+(D57*E57)+(D58*E58)+(D59*E59)</f>
        <v>18</v>
      </c>
      <c r="G55" s="39">
        <f>AVERAGE(B55:B59)</f>
        <v>0.75</v>
      </c>
      <c r="H55" s="38"/>
      <c r="I55" s="38" t="s">
        <v>27</v>
      </c>
      <c r="J55" s="15">
        <v>0.75</v>
      </c>
      <c r="K55" s="16">
        <f t="shared" si="17"/>
        <v>170</v>
      </c>
      <c r="L55" s="17">
        <v>2</v>
      </c>
      <c r="M55" s="17">
        <v>8</v>
      </c>
      <c r="N55" s="38">
        <f>(L55*M55)+(L56*M56)+(L57*M57)+(L58*M58)+(L59*M59)</f>
        <v>16</v>
      </c>
      <c r="O55" s="39">
        <f>AVERAGE(J55:J59)</f>
        <v>0.75</v>
      </c>
      <c r="P55" s="38"/>
      <c r="Q55" s="38" t="s">
        <v>126</v>
      </c>
      <c r="R55" s="15">
        <v>0.7</v>
      </c>
      <c r="S55" s="16">
        <f t="shared" ref="S55:S59" si="21">MROUND($I$3*R55,2.5)</f>
        <v>207.5</v>
      </c>
      <c r="T55" s="17">
        <v>4</v>
      </c>
      <c r="U55" s="17">
        <v>6</v>
      </c>
      <c r="V55" s="38">
        <f>(T55*U55)+(T56*U56)+(T57*U57)+(T58*U58)+(T59*U59)</f>
        <v>24</v>
      </c>
      <c r="W55" s="39">
        <f>AVERAGE(R55:R59)</f>
        <v>0.7</v>
      </c>
      <c r="X55" s="38"/>
      <c r="Y55" s="38" t="s">
        <v>108</v>
      </c>
      <c r="Z55" s="15">
        <v>0.75</v>
      </c>
      <c r="AA55" s="16">
        <f t="shared" si="19"/>
        <v>170</v>
      </c>
      <c r="AB55" s="17">
        <v>2</v>
      </c>
      <c r="AC55" s="17">
        <v>8</v>
      </c>
      <c r="AD55" s="38">
        <f>(AB55*AC55)+(AB56*AC56)+(AB57*AC57)+(AB58*AC58)+(AB59*AC59)</f>
        <v>16</v>
      </c>
      <c r="AE55" s="39">
        <f>AVERAGE(Z55:Z59)</f>
        <v>0.75</v>
      </c>
      <c r="AF55" s="38"/>
    </row>
    <row r="56" spans="1:32" x14ac:dyDescent="0.25">
      <c r="A56" s="41"/>
      <c r="B56" s="15"/>
      <c r="C56" s="16">
        <f t="shared" si="20"/>
        <v>0</v>
      </c>
      <c r="D56" s="17"/>
      <c r="E56" s="17"/>
      <c r="F56" s="35"/>
      <c r="G56" s="35"/>
      <c r="H56" s="35"/>
      <c r="I56" s="35"/>
      <c r="J56" s="15"/>
      <c r="K56" s="16">
        <f t="shared" si="17"/>
        <v>0</v>
      </c>
      <c r="L56" s="17"/>
      <c r="M56" s="17"/>
      <c r="N56" s="35"/>
      <c r="O56" s="35"/>
      <c r="P56" s="35"/>
      <c r="Q56" s="35"/>
      <c r="R56" s="15"/>
      <c r="S56" s="16">
        <f t="shared" si="21"/>
        <v>0</v>
      </c>
      <c r="T56" s="17"/>
      <c r="U56" s="17"/>
      <c r="V56" s="35"/>
      <c r="W56" s="35"/>
      <c r="X56" s="35"/>
      <c r="Y56" s="35"/>
      <c r="Z56" s="15"/>
      <c r="AA56" s="16">
        <f t="shared" si="19"/>
        <v>0</v>
      </c>
      <c r="AB56" s="17"/>
      <c r="AC56" s="17"/>
      <c r="AD56" s="35"/>
      <c r="AE56" s="35"/>
      <c r="AF56" s="35"/>
    </row>
    <row r="57" spans="1:32" x14ac:dyDescent="0.25">
      <c r="A57" s="41"/>
      <c r="B57" s="15"/>
      <c r="C57" s="16">
        <f t="shared" si="20"/>
        <v>0</v>
      </c>
      <c r="D57" s="17"/>
      <c r="E57" s="17"/>
      <c r="F57" s="35"/>
      <c r="G57" s="35"/>
      <c r="H57" s="35"/>
      <c r="I57" s="35"/>
      <c r="J57" s="15"/>
      <c r="K57" s="16">
        <f t="shared" si="17"/>
        <v>0</v>
      </c>
      <c r="L57" s="17"/>
      <c r="M57" s="17"/>
      <c r="N57" s="35"/>
      <c r="O57" s="35"/>
      <c r="P57" s="35"/>
      <c r="Q57" s="35"/>
      <c r="R57" s="15"/>
      <c r="S57" s="16">
        <f t="shared" si="21"/>
        <v>0</v>
      </c>
      <c r="T57" s="17"/>
      <c r="U57" s="17"/>
      <c r="V57" s="35"/>
      <c r="W57" s="35"/>
      <c r="X57" s="35"/>
      <c r="Y57" s="35"/>
      <c r="Z57" s="15"/>
      <c r="AA57" s="16">
        <f t="shared" si="19"/>
        <v>0</v>
      </c>
      <c r="AB57" s="17"/>
      <c r="AC57" s="17"/>
      <c r="AD57" s="35"/>
      <c r="AE57" s="35"/>
      <c r="AF57" s="35"/>
    </row>
    <row r="58" spans="1:32" x14ac:dyDescent="0.25">
      <c r="A58" s="41"/>
      <c r="B58" s="17"/>
      <c r="C58" s="16">
        <f t="shared" si="20"/>
        <v>0</v>
      </c>
      <c r="D58" s="17"/>
      <c r="E58" s="17"/>
      <c r="F58" s="35"/>
      <c r="G58" s="35"/>
      <c r="H58" s="35"/>
      <c r="I58" s="35"/>
      <c r="J58" s="17"/>
      <c r="K58" s="16">
        <f t="shared" si="17"/>
        <v>0</v>
      </c>
      <c r="L58" s="17"/>
      <c r="M58" s="17"/>
      <c r="N58" s="35"/>
      <c r="O58" s="35"/>
      <c r="P58" s="35"/>
      <c r="Q58" s="35"/>
      <c r="R58" s="17"/>
      <c r="S58" s="16">
        <f t="shared" si="21"/>
        <v>0</v>
      </c>
      <c r="T58" s="17"/>
      <c r="U58" s="17"/>
      <c r="V58" s="35"/>
      <c r="W58" s="35"/>
      <c r="X58" s="35"/>
      <c r="Y58" s="35"/>
      <c r="Z58" s="17"/>
      <c r="AA58" s="16">
        <f t="shared" si="19"/>
        <v>0</v>
      </c>
      <c r="AB58" s="17"/>
      <c r="AC58" s="17"/>
      <c r="AD58" s="35"/>
      <c r="AE58" s="35"/>
      <c r="AF58" s="35"/>
    </row>
    <row r="59" spans="1:32" x14ac:dyDescent="0.25">
      <c r="A59" s="42"/>
      <c r="B59" s="17"/>
      <c r="C59" s="16">
        <f t="shared" si="20"/>
        <v>0</v>
      </c>
      <c r="D59" s="17"/>
      <c r="E59" s="17"/>
      <c r="F59" s="36"/>
      <c r="G59" s="36"/>
      <c r="H59" s="36"/>
      <c r="I59" s="36"/>
      <c r="J59" s="17"/>
      <c r="K59" s="16">
        <f t="shared" si="17"/>
        <v>0</v>
      </c>
      <c r="L59" s="17"/>
      <c r="M59" s="17"/>
      <c r="N59" s="36"/>
      <c r="O59" s="36"/>
      <c r="P59" s="36"/>
      <c r="Q59" s="36"/>
      <c r="R59" s="17"/>
      <c r="S59" s="16">
        <f t="shared" si="21"/>
        <v>0</v>
      </c>
      <c r="T59" s="17"/>
      <c r="U59" s="17"/>
      <c r="V59" s="36"/>
      <c r="W59" s="36"/>
      <c r="X59" s="36"/>
      <c r="Y59" s="36"/>
      <c r="Z59" s="17"/>
      <c r="AA59" s="16">
        <f t="shared" si="19"/>
        <v>0</v>
      </c>
      <c r="AB59" s="17"/>
      <c r="AC59" s="17"/>
      <c r="AD59" s="36"/>
      <c r="AE59" s="36"/>
      <c r="AF59" s="36"/>
    </row>
    <row r="60" spans="1:32" x14ac:dyDescent="0.25">
      <c r="A60" s="40" t="s">
        <v>95</v>
      </c>
      <c r="B60" s="11">
        <v>0</v>
      </c>
      <c r="C60" s="12">
        <f t="shared" ref="C60:C64" si="22">MROUND($C$3*B60,2.5)</f>
        <v>0</v>
      </c>
      <c r="D60" s="13">
        <v>0</v>
      </c>
      <c r="E60" s="13">
        <v>0</v>
      </c>
      <c r="F60" s="37">
        <f>(D60*E60)+(D61*E61)+(D62*E62)+(D63*E63)+(D64*E64)</f>
        <v>0</v>
      </c>
      <c r="G60" s="34">
        <f>AVERAGE(B60:B64)</f>
        <v>0</v>
      </c>
      <c r="H60" s="37"/>
      <c r="I60" s="37" t="s">
        <v>109</v>
      </c>
      <c r="J60" s="11">
        <v>0.75</v>
      </c>
      <c r="K60" s="12" t="s">
        <v>95</v>
      </c>
      <c r="L60" s="13">
        <v>3</v>
      </c>
      <c r="M60" s="13">
        <v>8</v>
      </c>
      <c r="N60" s="37">
        <f>(L60*M60)+(L61*M61)+(L62*M62)+(L63*M63)+(L64*M64)</f>
        <v>24</v>
      </c>
      <c r="O60" s="34">
        <f>AVERAGE(J60:J64)</f>
        <v>0.75</v>
      </c>
      <c r="P60" s="37"/>
      <c r="Q60" s="37" t="s">
        <v>95</v>
      </c>
      <c r="R60" s="11">
        <v>0</v>
      </c>
      <c r="S60" s="12">
        <f t="shared" ref="S60:S64" si="23">MROUND($C$3*R60,2.5)</f>
        <v>0</v>
      </c>
      <c r="T60" s="13">
        <v>0</v>
      </c>
      <c r="U60" s="13">
        <v>0</v>
      </c>
      <c r="V60" s="37">
        <f>(T60*U60)+(T61*U61)+(T62*U62)+(T63*U63)+(T64*U64)</f>
        <v>0</v>
      </c>
      <c r="W60" s="34">
        <f>AVERAGE(R60:R64)</f>
        <v>0</v>
      </c>
      <c r="X60" s="37"/>
      <c r="Y60" s="37" t="s">
        <v>109</v>
      </c>
      <c r="Z60" s="11">
        <v>0.7</v>
      </c>
      <c r="AA60" s="12" t="s">
        <v>95</v>
      </c>
      <c r="AB60" s="13">
        <v>3</v>
      </c>
      <c r="AC60" s="13">
        <v>10</v>
      </c>
      <c r="AD60" s="37">
        <f>(AB60*AC60)+(AB61*AC61)+(AB62*AC62)+(AB63*AC63)+(AB64*AC64)</f>
        <v>30</v>
      </c>
      <c r="AE60" s="34">
        <f>AVERAGE(Z60:Z64)</f>
        <v>0.7</v>
      </c>
      <c r="AF60" s="37"/>
    </row>
    <row r="61" spans="1:32" x14ac:dyDescent="0.25">
      <c r="A61" s="41"/>
      <c r="B61" s="13"/>
      <c r="C61" s="12">
        <f t="shared" si="22"/>
        <v>0</v>
      </c>
      <c r="D61" s="13"/>
      <c r="E61" s="13"/>
      <c r="F61" s="35"/>
      <c r="G61" s="35"/>
      <c r="H61" s="35"/>
      <c r="I61" s="35"/>
      <c r="J61" s="13"/>
      <c r="K61" s="12" t="s">
        <v>95</v>
      </c>
      <c r="L61" s="13"/>
      <c r="M61" s="13"/>
      <c r="N61" s="35"/>
      <c r="O61" s="35"/>
      <c r="P61" s="35"/>
      <c r="Q61" s="35"/>
      <c r="R61" s="13"/>
      <c r="S61" s="12">
        <f t="shared" si="23"/>
        <v>0</v>
      </c>
      <c r="T61" s="13"/>
      <c r="U61" s="13"/>
      <c r="V61" s="35"/>
      <c r="W61" s="35"/>
      <c r="X61" s="35"/>
      <c r="Y61" s="35"/>
      <c r="Z61" s="13"/>
      <c r="AA61" s="12" t="s">
        <v>95</v>
      </c>
      <c r="AB61" s="13"/>
      <c r="AC61" s="13"/>
      <c r="AD61" s="35"/>
      <c r="AE61" s="35"/>
      <c r="AF61" s="35"/>
    </row>
    <row r="62" spans="1:32" x14ac:dyDescent="0.25">
      <c r="A62" s="41"/>
      <c r="B62" s="13"/>
      <c r="C62" s="12">
        <f t="shared" si="22"/>
        <v>0</v>
      </c>
      <c r="D62" s="13"/>
      <c r="E62" s="13"/>
      <c r="F62" s="35"/>
      <c r="G62" s="35"/>
      <c r="H62" s="35"/>
      <c r="I62" s="35"/>
      <c r="J62" s="13"/>
      <c r="K62" s="12" t="s">
        <v>95</v>
      </c>
      <c r="L62" s="13"/>
      <c r="M62" s="13"/>
      <c r="N62" s="35"/>
      <c r="O62" s="35"/>
      <c r="P62" s="35"/>
      <c r="Q62" s="35"/>
      <c r="R62" s="13"/>
      <c r="S62" s="12">
        <f t="shared" si="23"/>
        <v>0</v>
      </c>
      <c r="T62" s="13"/>
      <c r="U62" s="13"/>
      <c r="V62" s="35"/>
      <c r="W62" s="35"/>
      <c r="X62" s="35"/>
      <c r="Y62" s="35"/>
      <c r="Z62" s="13"/>
      <c r="AA62" s="12" t="s">
        <v>95</v>
      </c>
      <c r="AB62" s="13"/>
      <c r="AC62" s="13"/>
      <c r="AD62" s="35"/>
      <c r="AE62" s="35"/>
      <c r="AF62" s="35"/>
    </row>
    <row r="63" spans="1:32" x14ac:dyDescent="0.25">
      <c r="A63" s="41"/>
      <c r="B63" s="13"/>
      <c r="C63" s="12">
        <f t="shared" si="22"/>
        <v>0</v>
      </c>
      <c r="D63" s="13"/>
      <c r="E63" s="13"/>
      <c r="F63" s="35"/>
      <c r="G63" s="35"/>
      <c r="H63" s="35"/>
      <c r="I63" s="35"/>
      <c r="J63" s="13"/>
      <c r="K63" s="12" t="s">
        <v>95</v>
      </c>
      <c r="L63" s="13"/>
      <c r="M63" s="13"/>
      <c r="N63" s="35"/>
      <c r="O63" s="35"/>
      <c r="P63" s="35"/>
      <c r="Q63" s="35"/>
      <c r="R63" s="13"/>
      <c r="S63" s="12">
        <f t="shared" si="23"/>
        <v>0</v>
      </c>
      <c r="T63" s="13"/>
      <c r="U63" s="13"/>
      <c r="V63" s="35"/>
      <c r="W63" s="35"/>
      <c r="X63" s="35"/>
      <c r="Y63" s="35"/>
      <c r="Z63" s="13"/>
      <c r="AA63" s="12" t="s">
        <v>95</v>
      </c>
      <c r="AB63" s="13"/>
      <c r="AC63" s="13"/>
      <c r="AD63" s="35"/>
      <c r="AE63" s="35"/>
      <c r="AF63" s="35"/>
    </row>
    <row r="64" spans="1:32" x14ac:dyDescent="0.25">
      <c r="A64" s="42"/>
      <c r="B64" s="13"/>
      <c r="C64" s="12">
        <f t="shared" si="22"/>
        <v>0</v>
      </c>
      <c r="D64" s="13"/>
      <c r="E64" s="13"/>
      <c r="F64" s="36"/>
      <c r="G64" s="36"/>
      <c r="H64" s="36"/>
      <c r="I64" s="36"/>
      <c r="J64" s="13"/>
      <c r="K64" s="12" t="s">
        <v>95</v>
      </c>
      <c r="L64" s="13"/>
      <c r="M64" s="13"/>
      <c r="N64" s="36"/>
      <c r="O64" s="36"/>
      <c r="P64" s="36"/>
      <c r="Q64" s="36"/>
      <c r="R64" s="13"/>
      <c r="S64" s="12">
        <f t="shared" si="23"/>
        <v>0</v>
      </c>
      <c r="T64" s="13"/>
      <c r="U64" s="13"/>
      <c r="V64" s="36"/>
      <c r="W64" s="36"/>
      <c r="X64" s="36"/>
      <c r="Y64" s="36"/>
      <c r="Z64" s="13"/>
      <c r="AA64" s="12" t="s">
        <v>95</v>
      </c>
      <c r="AB64" s="13"/>
      <c r="AC64" s="13"/>
      <c r="AD64" s="36"/>
      <c r="AE64" s="36"/>
      <c r="AF64" s="36"/>
    </row>
    <row r="65" spans="1:32" ht="94.5" x14ac:dyDescent="0.25">
      <c r="A65" s="24" t="s">
        <v>113</v>
      </c>
      <c r="B65" s="17" t="s">
        <v>114</v>
      </c>
      <c r="C65" s="17"/>
      <c r="D65" s="17">
        <v>3</v>
      </c>
      <c r="E65" s="17">
        <v>8</v>
      </c>
      <c r="F65" s="17"/>
      <c r="G65" s="17"/>
      <c r="H65" s="17"/>
      <c r="I65" s="17" t="s">
        <v>115</v>
      </c>
      <c r="J65" s="17" t="s">
        <v>132</v>
      </c>
      <c r="K65" s="17"/>
      <c r="L65" s="17">
        <v>3</v>
      </c>
      <c r="M65" s="17">
        <v>6</v>
      </c>
      <c r="N65" s="17"/>
      <c r="O65" s="17"/>
      <c r="P65" s="17"/>
      <c r="Q65" s="17" t="s">
        <v>116</v>
      </c>
      <c r="R65" s="17" t="s">
        <v>114</v>
      </c>
      <c r="S65" s="17"/>
      <c r="T65" s="17">
        <v>3</v>
      </c>
      <c r="U65" s="17">
        <v>8</v>
      </c>
      <c r="V65" s="17"/>
      <c r="W65" s="17"/>
      <c r="X65" s="17"/>
      <c r="Y65" s="17" t="s">
        <v>115</v>
      </c>
      <c r="Z65" s="17" t="s">
        <v>132</v>
      </c>
      <c r="AA65" s="17"/>
      <c r="AB65" s="17">
        <v>3</v>
      </c>
      <c r="AC65" s="17">
        <v>6</v>
      </c>
      <c r="AD65" s="17"/>
      <c r="AE65" s="17"/>
      <c r="AF65" s="17"/>
    </row>
    <row r="66" spans="1:32" ht="78.75" x14ac:dyDescent="0.25">
      <c r="A66" s="25" t="s">
        <v>118</v>
      </c>
      <c r="B66" s="13" t="s">
        <v>95</v>
      </c>
      <c r="C66" s="13"/>
      <c r="D66" s="13">
        <v>3</v>
      </c>
      <c r="E66" s="13" t="s">
        <v>119</v>
      </c>
      <c r="F66" s="13"/>
      <c r="G66" s="13"/>
      <c r="H66" s="13"/>
      <c r="I66" s="13" t="s">
        <v>118</v>
      </c>
      <c r="J66" s="13" t="s">
        <v>95</v>
      </c>
      <c r="K66" s="13"/>
      <c r="L66" s="13">
        <v>3</v>
      </c>
      <c r="M66" s="13" t="s">
        <v>119</v>
      </c>
      <c r="N66" s="13"/>
      <c r="O66" s="13"/>
      <c r="P66" s="13"/>
      <c r="Q66" s="13" t="s">
        <v>118</v>
      </c>
      <c r="R66" s="13" t="s">
        <v>95</v>
      </c>
      <c r="S66" s="13"/>
      <c r="T66" s="13">
        <v>3</v>
      </c>
      <c r="U66" s="13" t="s">
        <v>119</v>
      </c>
      <c r="V66" s="13"/>
      <c r="W66" s="13"/>
      <c r="X66" s="13"/>
      <c r="Y66" s="13" t="s">
        <v>118</v>
      </c>
      <c r="Z66" s="13" t="s">
        <v>95</v>
      </c>
      <c r="AA66" s="13"/>
      <c r="AB66" s="13">
        <v>3</v>
      </c>
      <c r="AC66" s="13" t="s">
        <v>119</v>
      </c>
      <c r="AD66" s="13"/>
      <c r="AE66" s="13"/>
      <c r="AF66" s="13"/>
    </row>
    <row r="67" spans="1:32" ht="13.5" x14ac:dyDescent="0.25">
      <c r="A67" s="33" t="s">
        <v>86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:32" ht="13.5" x14ac:dyDescent="0.25">
      <c r="A68" s="33" t="s">
        <v>13</v>
      </c>
      <c r="B68" s="31"/>
      <c r="C68" s="31"/>
      <c r="D68" s="31"/>
      <c r="E68" s="31"/>
      <c r="F68" s="31"/>
      <c r="G68" s="31"/>
      <c r="H68" s="31"/>
      <c r="I68" s="33" t="s">
        <v>14</v>
      </c>
      <c r="J68" s="31"/>
      <c r="K68" s="31"/>
      <c r="L68" s="31"/>
      <c r="M68" s="31"/>
      <c r="N68" s="31"/>
      <c r="O68" s="31"/>
      <c r="P68" s="31"/>
      <c r="Q68" s="33" t="s">
        <v>15</v>
      </c>
      <c r="R68" s="31"/>
      <c r="S68" s="31"/>
      <c r="T68" s="31"/>
      <c r="U68" s="31"/>
      <c r="V68" s="31"/>
      <c r="W68" s="31"/>
      <c r="X68" s="31"/>
      <c r="Y68" s="33" t="s">
        <v>16</v>
      </c>
      <c r="Z68" s="31"/>
      <c r="AA68" s="31"/>
      <c r="AB68" s="31"/>
      <c r="AC68" s="31"/>
      <c r="AD68" s="31"/>
      <c r="AE68" s="31"/>
      <c r="AF68" s="31"/>
    </row>
    <row r="69" spans="1:32" ht="31.5" x14ac:dyDescent="0.25">
      <c r="A69" s="10" t="s">
        <v>17</v>
      </c>
      <c r="B69" s="10" t="s">
        <v>18</v>
      </c>
      <c r="C69" s="10" t="s">
        <v>19</v>
      </c>
      <c r="D69" s="10" t="s">
        <v>20</v>
      </c>
      <c r="E69" s="10" t="s">
        <v>21</v>
      </c>
      <c r="F69" s="10" t="s">
        <v>22</v>
      </c>
      <c r="G69" s="10" t="s">
        <v>23</v>
      </c>
      <c r="H69" s="10" t="s">
        <v>24</v>
      </c>
      <c r="I69" s="10" t="s">
        <v>17</v>
      </c>
      <c r="J69" s="10" t="s">
        <v>18</v>
      </c>
      <c r="K69" s="10" t="s">
        <v>19</v>
      </c>
      <c r="L69" s="10" t="s">
        <v>20</v>
      </c>
      <c r="M69" s="10" t="s">
        <v>21</v>
      </c>
      <c r="N69" s="10" t="s">
        <v>22</v>
      </c>
      <c r="O69" s="10" t="s">
        <v>23</v>
      </c>
      <c r="P69" s="10" t="s">
        <v>24</v>
      </c>
      <c r="Q69" s="10" t="s">
        <v>17</v>
      </c>
      <c r="R69" s="10" t="s">
        <v>18</v>
      </c>
      <c r="S69" s="10" t="s">
        <v>19</v>
      </c>
      <c r="T69" s="10" t="s">
        <v>20</v>
      </c>
      <c r="U69" s="10" t="s">
        <v>21</v>
      </c>
      <c r="V69" s="10" t="s">
        <v>22</v>
      </c>
      <c r="W69" s="10" t="s">
        <v>23</v>
      </c>
      <c r="X69" s="10" t="s">
        <v>24</v>
      </c>
      <c r="Y69" s="10" t="s">
        <v>17</v>
      </c>
      <c r="Z69" s="10" t="s">
        <v>18</v>
      </c>
      <c r="AA69" s="10" t="s">
        <v>19</v>
      </c>
      <c r="AB69" s="10" t="s">
        <v>20</v>
      </c>
      <c r="AC69" s="10" t="s">
        <v>21</v>
      </c>
      <c r="AD69" s="10" t="s">
        <v>22</v>
      </c>
      <c r="AE69" s="10" t="s">
        <v>23</v>
      </c>
      <c r="AF69" s="10" t="s">
        <v>24</v>
      </c>
    </row>
    <row r="70" spans="1:32" x14ac:dyDescent="0.25">
      <c r="A70" s="40" t="s">
        <v>25</v>
      </c>
      <c r="B70" s="11">
        <v>0.75</v>
      </c>
      <c r="C70" s="12">
        <f t="shared" ref="C70:C74" si="24">MROUND($C$3*B70,2.5)</f>
        <v>220</v>
      </c>
      <c r="D70" s="13">
        <v>2</v>
      </c>
      <c r="E70" s="13">
        <v>4</v>
      </c>
      <c r="F70" s="37">
        <f>(D70*E70)+(D71*E71)+(D72*E72)+(D73*E73)+(D74*E74)</f>
        <v>18</v>
      </c>
      <c r="G70" s="34">
        <f>AVERAGE(B70:B74)</f>
        <v>0.79999999999999993</v>
      </c>
      <c r="H70" s="37"/>
      <c r="I70" s="37" t="s">
        <v>31</v>
      </c>
      <c r="J70" s="11">
        <v>0.75</v>
      </c>
      <c r="K70" s="12">
        <f t="shared" ref="K70:K79" si="25">MROUND($F$3*J70,2.5)</f>
        <v>170</v>
      </c>
      <c r="L70" s="13">
        <v>2</v>
      </c>
      <c r="M70" s="13">
        <v>6</v>
      </c>
      <c r="N70" s="37">
        <f>(L70*M70)+(L71*M71)+(L72*M72)+(L73*M73)+(L74*M74)</f>
        <v>24</v>
      </c>
      <c r="O70" s="34">
        <f>AVERAGE(J70:J74)</f>
        <v>0.79999999999999993</v>
      </c>
      <c r="P70" s="37"/>
      <c r="Q70" s="37" t="s">
        <v>38</v>
      </c>
      <c r="R70" s="11">
        <v>0.75</v>
      </c>
      <c r="S70" s="12">
        <f t="shared" ref="S70:S74" si="26">MROUND($C$3*R70,2.5)</f>
        <v>220</v>
      </c>
      <c r="T70" s="13">
        <v>4</v>
      </c>
      <c r="U70" s="13">
        <v>4</v>
      </c>
      <c r="V70" s="37">
        <f>(T70*U70)+(T71*U71)+(T72*U72)+(T73*U73)+(T74*U74)</f>
        <v>16</v>
      </c>
      <c r="W70" s="34">
        <f>AVERAGE(R70:R74)</f>
        <v>0.75</v>
      </c>
      <c r="X70" s="37"/>
      <c r="Y70" s="37" t="s">
        <v>31</v>
      </c>
      <c r="Z70" s="11">
        <v>0.75</v>
      </c>
      <c r="AA70" s="12">
        <f t="shared" ref="AA70:AA79" si="27">MROUND($F$3*Z70,2.5)</f>
        <v>170</v>
      </c>
      <c r="AB70" s="13">
        <v>2</v>
      </c>
      <c r="AC70" s="13">
        <v>6</v>
      </c>
      <c r="AD70" s="37">
        <f>(AB70*AC70)+(AB71*AC71)+(AB72*AC72)+(AB73*AC73)+(AB74*AC74)</f>
        <v>24</v>
      </c>
      <c r="AE70" s="34">
        <f>AVERAGE(Z70:Z74)</f>
        <v>0.79999999999999993</v>
      </c>
      <c r="AF70" s="37"/>
    </row>
    <row r="71" spans="1:32" x14ac:dyDescent="0.25">
      <c r="A71" s="41"/>
      <c r="B71" s="11">
        <v>0.8</v>
      </c>
      <c r="C71" s="12">
        <f t="shared" si="24"/>
        <v>235</v>
      </c>
      <c r="D71" s="13">
        <v>2</v>
      </c>
      <c r="E71" s="13">
        <v>3</v>
      </c>
      <c r="F71" s="35"/>
      <c r="G71" s="35"/>
      <c r="H71" s="35"/>
      <c r="I71" s="35"/>
      <c r="J71" s="11">
        <v>0.8</v>
      </c>
      <c r="K71" s="12">
        <f t="shared" si="25"/>
        <v>180</v>
      </c>
      <c r="L71" s="13">
        <v>2</v>
      </c>
      <c r="M71" s="13">
        <v>4</v>
      </c>
      <c r="N71" s="35"/>
      <c r="O71" s="35"/>
      <c r="P71" s="35"/>
      <c r="Q71" s="35"/>
      <c r="R71" s="11"/>
      <c r="S71" s="12">
        <f t="shared" si="26"/>
        <v>0</v>
      </c>
      <c r="T71" s="13"/>
      <c r="U71" s="13"/>
      <c r="V71" s="35"/>
      <c r="W71" s="35"/>
      <c r="X71" s="35"/>
      <c r="Y71" s="35"/>
      <c r="Z71" s="11">
        <v>0.8</v>
      </c>
      <c r="AA71" s="12">
        <f t="shared" si="27"/>
        <v>180</v>
      </c>
      <c r="AB71" s="13">
        <v>2</v>
      </c>
      <c r="AC71" s="13">
        <v>4</v>
      </c>
      <c r="AD71" s="35"/>
      <c r="AE71" s="35"/>
      <c r="AF71" s="35"/>
    </row>
    <row r="72" spans="1:32" x14ac:dyDescent="0.25">
      <c r="A72" s="41"/>
      <c r="B72" s="11">
        <v>0.85</v>
      </c>
      <c r="C72" s="12">
        <f t="shared" si="24"/>
        <v>247.5</v>
      </c>
      <c r="D72" s="13">
        <v>2</v>
      </c>
      <c r="E72" s="13">
        <v>2</v>
      </c>
      <c r="F72" s="35"/>
      <c r="G72" s="35"/>
      <c r="H72" s="35"/>
      <c r="I72" s="35"/>
      <c r="J72" s="11">
        <v>0.85</v>
      </c>
      <c r="K72" s="12">
        <f t="shared" si="25"/>
        <v>192.5</v>
      </c>
      <c r="L72" s="13">
        <v>2</v>
      </c>
      <c r="M72" s="13">
        <v>2</v>
      </c>
      <c r="N72" s="35"/>
      <c r="O72" s="35"/>
      <c r="P72" s="35"/>
      <c r="Q72" s="35"/>
      <c r="R72" s="11"/>
      <c r="S72" s="12">
        <f t="shared" si="26"/>
        <v>0</v>
      </c>
      <c r="T72" s="13"/>
      <c r="U72" s="13"/>
      <c r="V72" s="35"/>
      <c r="W72" s="35"/>
      <c r="X72" s="35"/>
      <c r="Y72" s="35"/>
      <c r="Z72" s="11">
        <v>0.85</v>
      </c>
      <c r="AA72" s="12">
        <f t="shared" si="27"/>
        <v>192.5</v>
      </c>
      <c r="AB72" s="13">
        <v>2</v>
      </c>
      <c r="AC72" s="13">
        <v>2</v>
      </c>
      <c r="AD72" s="35"/>
      <c r="AE72" s="35"/>
      <c r="AF72" s="35"/>
    </row>
    <row r="73" spans="1:32" x14ac:dyDescent="0.25">
      <c r="A73" s="41"/>
      <c r="B73" s="13"/>
      <c r="C73" s="12">
        <f t="shared" si="24"/>
        <v>0</v>
      </c>
      <c r="D73" s="13"/>
      <c r="E73" s="13"/>
      <c r="F73" s="35"/>
      <c r="G73" s="35"/>
      <c r="H73" s="35"/>
      <c r="I73" s="35"/>
      <c r="J73" s="13"/>
      <c r="K73" s="12">
        <f t="shared" si="25"/>
        <v>0</v>
      </c>
      <c r="L73" s="13"/>
      <c r="M73" s="13"/>
      <c r="N73" s="35"/>
      <c r="O73" s="35"/>
      <c r="P73" s="35"/>
      <c r="Q73" s="35"/>
      <c r="R73" s="13"/>
      <c r="S73" s="12">
        <f t="shared" si="26"/>
        <v>0</v>
      </c>
      <c r="T73" s="13"/>
      <c r="U73" s="13"/>
      <c r="V73" s="35"/>
      <c r="W73" s="35"/>
      <c r="X73" s="35"/>
      <c r="Y73" s="35"/>
      <c r="Z73" s="13"/>
      <c r="AA73" s="12">
        <f t="shared" si="27"/>
        <v>0</v>
      </c>
      <c r="AB73" s="13"/>
      <c r="AC73" s="13"/>
      <c r="AD73" s="35"/>
      <c r="AE73" s="35"/>
      <c r="AF73" s="35"/>
    </row>
    <row r="74" spans="1:32" x14ac:dyDescent="0.25">
      <c r="A74" s="42"/>
      <c r="B74" s="13"/>
      <c r="C74" s="12">
        <f t="shared" si="24"/>
        <v>0</v>
      </c>
      <c r="D74" s="13"/>
      <c r="E74" s="13"/>
      <c r="F74" s="36"/>
      <c r="G74" s="36"/>
      <c r="H74" s="36"/>
      <c r="I74" s="36"/>
      <c r="J74" s="13"/>
      <c r="K74" s="12">
        <f t="shared" si="25"/>
        <v>0</v>
      </c>
      <c r="L74" s="13"/>
      <c r="M74" s="13"/>
      <c r="N74" s="36"/>
      <c r="O74" s="36"/>
      <c r="P74" s="36"/>
      <c r="Q74" s="36"/>
      <c r="R74" s="13"/>
      <c r="S74" s="12">
        <f t="shared" si="26"/>
        <v>0</v>
      </c>
      <c r="T74" s="13"/>
      <c r="U74" s="13"/>
      <c r="V74" s="36"/>
      <c r="W74" s="36"/>
      <c r="X74" s="36"/>
      <c r="Y74" s="36"/>
      <c r="Z74" s="13"/>
      <c r="AA74" s="12">
        <f t="shared" si="27"/>
        <v>0</v>
      </c>
      <c r="AB74" s="13"/>
      <c r="AC74" s="13"/>
      <c r="AD74" s="36"/>
      <c r="AE74" s="36"/>
      <c r="AF74" s="36"/>
    </row>
    <row r="75" spans="1:32" x14ac:dyDescent="0.25">
      <c r="A75" s="43" t="s">
        <v>28</v>
      </c>
      <c r="B75" s="15">
        <v>0.8</v>
      </c>
      <c r="C75" s="16">
        <f t="shared" ref="C75:C79" si="28">MROUND($I$3*B75,2.5)</f>
        <v>237.5</v>
      </c>
      <c r="D75" s="17">
        <v>6</v>
      </c>
      <c r="E75" s="17">
        <v>2</v>
      </c>
      <c r="F75" s="38">
        <f>(D75*E75)+(D76*E76)+(D77*E77)+(D78*E78)+(D79*E79)</f>
        <v>12</v>
      </c>
      <c r="G75" s="39">
        <f>AVERAGE(B75:B79)</f>
        <v>0.8</v>
      </c>
      <c r="H75" s="38"/>
      <c r="I75" s="38" t="s">
        <v>27</v>
      </c>
      <c r="J75" s="15">
        <v>0.77500000000000002</v>
      </c>
      <c r="K75" s="16">
        <f t="shared" si="25"/>
        <v>175</v>
      </c>
      <c r="L75" s="17">
        <v>2</v>
      </c>
      <c r="M75" s="17">
        <v>6</v>
      </c>
      <c r="N75" s="38">
        <f>(L75*M75)+(L76*M76)+(L77*M77)+(L78*M78)+(L79*M79)</f>
        <v>12</v>
      </c>
      <c r="O75" s="39">
        <f>AVERAGE(J75:J79)</f>
        <v>0.77500000000000002</v>
      </c>
      <c r="P75" s="38"/>
      <c r="Q75" s="38" t="s">
        <v>126</v>
      </c>
      <c r="R75" s="15">
        <v>0.75</v>
      </c>
      <c r="S75" s="16">
        <f t="shared" ref="S75:S79" si="29">MROUND($I$3*R75,2.5)</f>
        <v>222.5</v>
      </c>
      <c r="T75" s="17">
        <v>4</v>
      </c>
      <c r="U75" s="17">
        <v>4</v>
      </c>
      <c r="V75" s="38">
        <f>(T75*U75)+(T76*U76)+(T77*U77)+(T78*U78)+(T79*U79)</f>
        <v>16</v>
      </c>
      <c r="W75" s="39">
        <f>AVERAGE(R75:R79)</f>
        <v>0.75</v>
      </c>
      <c r="X75" s="38"/>
      <c r="Y75" s="38" t="s">
        <v>108</v>
      </c>
      <c r="Z75" s="15">
        <v>0.77500000000000002</v>
      </c>
      <c r="AA75" s="16">
        <f t="shared" si="27"/>
        <v>175</v>
      </c>
      <c r="AB75" s="17">
        <v>2</v>
      </c>
      <c r="AC75" s="17">
        <v>6</v>
      </c>
      <c r="AD75" s="38">
        <f>(AB75*AC75)+(AB76*AC76)+(AB77*AC77)+(AB78*AC78)+(AB79*AC79)</f>
        <v>12</v>
      </c>
      <c r="AE75" s="39">
        <f>AVERAGE(Z75:Z79)</f>
        <v>0.77500000000000002</v>
      </c>
      <c r="AF75" s="38"/>
    </row>
    <row r="76" spans="1:32" x14ac:dyDescent="0.25">
      <c r="A76" s="41"/>
      <c r="B76" s="15"/>
      <c r="C76" s="16">
        <f t="shared" si="28"/>
        <v>0</v>
      </c>
      <c r="D76" s="17"/>
      <c r="E76" s="17"/>
      <c r="F76" s="35"/>
      <c r="G76" s="35"/>
      <c r="H76" s="35"/>
      <c r="I76" s="35"/>
      <c r="J76" s="15"/>
      <c r="K76" s="16">
        <f t="shared" si="25"/>
        <v>0</v>
      </c>
      <c r="L76" s="17"/>
      <c r="M76" s="17"/>
      <c r="N76" s="35"/>
      <c r="O76" s="35"/>
      <c r="P76" s="35"/>
      <c r="Q76" s="35"/>
      <c r="R76" s="15"/>
      <c r="S76" s="16">
        <f t="shared" si="29"/>
        <v>0</v>
      </c>
      <c r="T76" s="17"/>
      <c r="U76" s="17"/>
      <c r="V76" s="35"/>
      <c r="W76" s="35"/>
      <c r="X76" s="35"/>
      <c r="Y76" s="35"/>
      <c r="Z76" s="15"/>
      <c r="AA76" s="16">
        <f t="shared" si="27"/>
        <v>0</v>
      </c>
      <c r="AB76" s="17"/>
      <c r="AC76" s="17"/>
      <c r="AD76" s="35"/>
      <c r="AE76" s="35"/>
      <c r="AF76" s="35"/>
    </row>
    <row r="77" spans="1:32" x14ac:dyDescent="0.25">
      <c r="A77" s="41"/>
      <c r="B77" s="15"/>
      <c r="C77" s="16">
        <f t="shared" si="28"/>
        <v>0</v>
      </c>
      <c r="D77" s="17"/>
      <c r="E77" s="17"/>
      <c r="F77" s="35"/>
      <c r="G77" s="35"/>
      <c r="H77" s="35"/>
      <c r="I77" s="35"/>
      <c r="J77" s="15"/>
      <c r="K77" s="16">
        <f t="shared" si="25"/>
        <v>0</v>
      </c>
      <c r="L77" s="17"/>
      <c r="M77" s="17"/>
      <c r="N77" s="35"/>
      <c r="O77" s="35"/>
      <c r="P77" s="35"/>
      <c r="Q77" s="35"/>
      <c r="R77" s="15"/>
      <c r="S77" s="16">
        <f t="shared" si="29"/>
        <v>0</v>
      </c>
      <c r="T77" s="17"/>
      <c r="U77" s="17"/>
      <c r="V77" s="35"/>
      <c r="W77" s="35"/>
      <c r="X77" s="35"/>
      <c r="Y77" s="35"/>
      <c r="Z77" s="15"/>
      <c r="AA77" s="16">
        <f t="shared" si="27"/>
        <v>0</v>
      </c>
      <c r="AB77" s="17"/>
      <c r="AC77" s="17"/>
      <c r="AD77" s="35"/>
      <c r="AE77" s="35"/>
      <c r="AF77" s="35"/>
    </row>
    <row r="78" spans="1:32" x14ac:dyDescent="0.25">
      <c r="A78" s="41"/>
      <c r="B78" s="17"/>
      <c r="C78" s="16">
        <f t="shared" si="28"/>
        <v>0</v>
      </c>
      <c r="D78" s="17"/>
      <c r="E78" s="17"/>
      <c r="F78" s="35"/>
      <c r="G78" s="35"/>
      <c r="H78" s="35"/>
      <c r="I78" s="35"/>
      <c r="J78" s="17"/>
      <c r="K78" s="16">
        <f t="shared" si="25"/>
        <v>0</v>
      </c>
      <c r="L78" s="17"/>
      <c r="M78" s="17"/>
      <c r="N78" s="35"/>
      <c r="O78" s="35"/>
      <c r="P78" s="35"/>
      <c r="Q78" s="35"/>
      <c r="R78" s="17"/>
      <c r="S78" s="16">
        <f t="shared" si="29"/>
        <v>0</v>
      </c>
      <c r="T78" s="17"/>
      <c r="U78" s="17"/>
      <c r="V78" s="35"/>
      <c r="W78" s="35"/>
      <c r="X78" s="35"/>
      <c r="Y78" s="35"/>
      <c r="Z78" s="17"/>
      <c r="AA78" s="16">
        <f t="shared" si="27"/>
        <v>0</v>
      </c>
      <c r="AB78" s="17"/>
      <c r="AC78" s="17"/>
      <c r="AD78" s="35"/>
      <c r="AE78" s="35"/>
      <c r="AF78" s="35"/>
    </row>
    <row r="79" spans="1:32" x14ac:dyDescent="0.25">
      <c r="A79" s="42"/>
      <c r="B79" s="17"/>
      <c r="C79" s="16">
        <f t="shared" si="28"/>
        <v>0</v>
      </c>
      <c r="D79" s="17"/>
      <c r="E79" s="17"/>
      <c r="F79" s="36"/>
      <c r="G79" s="36"/>
      <c r="H79" s="36"/>
      <c r="I79" s="36"/>
      <c r="J79" s="17"/>
      <c r="K79" s="16">
        <f t="shared" si="25"/>
        <v>0</v>
      </c>
      <c r="L79" s="17"/>
      <c r="M79" s="17"/>
      <c r="N79" s="36"/>
      <c r="O79" s="36"/>
      <c r="P79" s="36"/>
      <c r="Q79" s="36"/>
      <c r="R79" s="17"/>
      <c r="S79" s="16">
        <f t="shared" si="29"/>
        <v>0</v>
      </c>
      <c r="T79" s="17"/>
      <c r="U79" s="17"/>
      <c r="V79" s="36"/>
      <c r="W79" s="36"/>
      <c r="X79" s="36"/>
      <c r="Y79" s="36"/>
      <c r="Z79" s="17"/>
      <c r="AA79" s="16">
        <f t="shared" si="27"/>
        <v>0</v>
      </c>
      <c r="AB79" s="17"/>
      <c r="AC79" s="17"/>
      <c r="AD79" s="36"/>
      <c r="AE79" s="36"/>
      <c r="AF79" s="36"/>
    </row>
    <row r="80" spans="1:32" x14ac:dyDescent="0.25">
      <c r="A80" s="40" t="s">
        <v>95</v>
      </c>
      <c r="B80" s="11">
        <v>0</v>
      </c>
      <c r="C80" s="12">
        <f t="shared" ref="C80:C84" si="30">MROUND($C$3*B80,2.5)</f>
        <v>0</v>
      </c>
      <c r="D80" s="13">
        <v>0</v>
      </c>
      <c r="E80" s="13">
        <v>0</v>
      </c>
      <c r="F80" s="37">
        <f>(D80*E80)+(D81*E81)+(D82*E82)+(D83*E83)+(D84*E84)</f>
        <v>0</v>
      </c>
      <c r="G80" s="34">
        <f>AVERAGE(B80:B84)</f>
        <v>0</v>
      </c>
      <c r="H80" s="37"/>
      <c r="I80" s="37" t="s">
        <v>109</v>
      </c>
      <c r="J80" s="11">
        <v>0.75</v>
      </c>
      <c r="K80" s="12" t="s">
        <v>95</v>
      </c>
      <c r="L80" s="13">
        <v>3</v>
      </c>
      <c r="M80" s="13">
        <v>6</v>
      </c>
      <c r="N80" s="37">
        <f>(L80*M80)+(L81*M81)+(L82*M82)+(L83*M83)+(L84*M84)</f>
        <v>18</v>
      </c>
      <c r="O80" s="34">
        <f>AVERAGE(J80:J84)</f>
        <v>0.75</v>
      </c>
      <c r="P80" s="37"/>
      <c r="Q80" s="37" t="s">
        <v>95</v>
      </c>
      <c r="R80" s="11">
        <v>0</v>
      </c>
      <c r="S80" s="12">
        <f t="shared" ref="S80:S84" si="31">MROUND($C$3*R80,2.5)</f>
        <v>0</v>
      </c>
      <c r="T80" s="13">
        <v>0</v>
      </c>
      <c r="U80" s="13">
        <v>0</v>
      </c>
      <c r="V80" s="37">
        <f>(T80*U80)+(T81*U81)+(T82*U82)+(T83*U83)+(T84*U84)</f>
        <v>0</v>
      </c>
      <c r="W80" s="34">
        <f>AVERAGE(R80:R84)</f>
        <v>0</v>
      </c>
      <c r="X80" s="37"/>
      <c r="Y80" s="37" t="s">
        <v>109</v>
      </c>
      <c r="Z80" s="11">
        <v>0.75</v>
      </c>
      <c r="AA80" s="12" t="s">
        <v>95</v>
      </c>
      <c r="AB80" s="13">
        <v>3</v>
      </c>
      <c r="AC80" s="13">
        <v>6</v>
      </c>
      <c r="AD80" s="37">
        <f>(AB80*AC80)+(AB81*AC81)+(AB82*AC82)+(AB83*AC83)+(AB84*AC84)</f>
        <v>18</v>
      </c>
      <c r="AE80" s="34">
        <f>AVERAGE(Z80:Z84)</f>
        <v>0.75</v>
      </c>
      <c r="AF80" s="37"/>
    </row>
    <row r="81" spans="1:32" x14ac:dyDescent="0.25">
      <c r="A81" s="41"/>
      <c r="B81" s="13"/>
      <c r="C81" s="12">
        <f t="shared" si="30"/>
        <v>0</v>
      </c>
      <c r="D81" s="13"/>
      <c r="E81" s="13"/>
      <c r="F81" s="35"/>
      <c r="G81" s="35"/>
      <c r="H81" s="35"/>
      <c r="I81" s="35"/>
      <c r="J81" s="13"/>
      <c r="K81" s="12" t="s">
        <v>95</v>
      </c>
      <c r="L81" s="13"/>
      <c r="M81" s="13"/>
      <c r="N81" s="35"/>
      <c r="O81" s="35"/>
      <c r="P81" s="35"/>
      <c r="Q81" s="35"/>
      <c r="R81" s="13"/>
      <c r="S81" s="12">
        <f t="shared" si="31"/>
        <v>0</v>
      </c>
      <c r="T81" s="13"/>
      <c r="U81" s="13"/>
      <c r="V81" s="35"/>
      <c r="W81" s="35"/>
      <c r="X81" s="35"/>
      <c r="Y81" s="35"/>
      <c r="Z81" s="13"/>
      <c r="AA81" s="12" t="s">
        <v>95</v>
      </c>
      <c r="AB81" s="13"/>
      <c r="AC81" s="13"/>
      <c r="AD81" s="35"/>
      <c r="AE81" s="35"/>
      <c r="AF81" s="35"/>
    </row>
    <row r="82" spans="1:32" x14ac:dyDescent="0.25">
      <c r="A82" s="41"/>
      <c r="B82" s="13"/>
      <c r="C82" s="12">
        <f t="shared" si="30"/>
        <v>0</v>
      </c>
      <c r="D82" s="13"/>
      <c r="E82" s="13"/>
      <c r="F82" s="35"/>
      <c r="G82" s="35"/>
      <c r="H82" s="35"/>
      <c r="I82" s="35"/>
      <c r="J82" s="13"/>
      <c r="K82" s="12" t="s">
        <v>95</v>
      </c>
      <c r="L82" s="13"/>
      <c r="M82" s="13"/>
      <c r="N82" s="35"/>
      <c r="O82" s="35"/>
      <c r="P82" s="35"/>
      <c r="Q82" s="35"/>
      <c r="R82" s="13"/>
      <c r="S82" s="12">
        <f t="shared" si="31"/>
        <v>0</v>
      </c>
      <c r="T82" s="13"/>
      <c r="U82" s="13"/>
      <c r="V82" s="35"/>
      <c r="W82" s="35"/>
      <c r="X82" s="35"/>
      <c r="Y82" s="35"/>
      <c r="Z82" s="13"/>
      <c r="AA82" s="12" t="s">
        <v>95</v>
      </c>
      <c r="AB82" s="13"/>
      <c r="AC82" s="13"/>
      <c r="AD82" s="35"/>
      <c r="AE82" s="35"/>
      <c r="AF82" s="35"/>
    </row>
    <row r="83" spans="1:32" x14ac:dyDescent="0.25">
      <c r="A83" s="41"/>
      <c r="B83" s="13"/>
      <c r="C83" s="12">
        <f t="shared" si="30"/>
        <v>0</v>
      </c>
      <c r="D83" s="13"/>
      <c r="E83" s="13"/>
      <c r="F83" s="35"/>
      <c r="G83" s="35"/>
      <c r="H83" s="35"/>
      <c r="I83" s="35"/>
      <c r="J83" s="13"/>
      <c r="K83" s="12" t="s">
        <v>95</v>
      </c>
      <c r="L83" s="13"/>
      <c r="M83" s="13"/>
      <c r="N83" s="35"/>
      <c r="O83" s="35"/>
      <c r="P83" s="35"/>
      <c r="Q83" s="35"/>
      <c r="R83" s="13"/>
      <c r="S83" s="12">
        <f t="shared" si="31"/>
        <v>0</v>
      </c>
      <c r="T83" s="13"/>
      <c r="U83" s="13"/>
      <c r="V83" s="35"/>
      <c r="W83" s="35"/>
      <c r="X83" s="35"/>
      <c r="Y83" s="35"/>
      <c r="Z83" s="13"/>
      <c r="AA83" s="12" t="s">
        <v>95</v>
      </c>
      <c r="AB83" s="13"/>
      <c r="AC83" s="13"/>
      <c r="AD83" s="35"/>
      <c r="AE83" s="35"/>
      <c r="AF83" s="35"/>
    </row>
    <row r="84" spans="1:32" x14ac:dyDescent="0.25">
      <c r="A84" s="42"/>
      <c r="B84" s="13"/>
      <c r="C84" s="12">
        <f t="shared" si="30"/>
        <v>0</v>
      </c>
      <c r="D84" s="13"/>
      <c r="E84" s="13"/>
      <c r="F84" s="36"/>
      <c r="G84" s="36"/>
      <c r="H84" s="36"/>
      <c r="I84" s="36"/>
      <c r="J84" s="13"/>
      <c r="K84" s="12" t="s">
        <v>95</v>
      </c>
      <c r="L84" s="13"/>
      <c r="M84" s="13"/>
      <c r="N84" s="36"/>
      <c r="O84" s="36"/>
      <c r="P84" s="36"/>
      <c r="Q84" s="36"/>
      <c r="R84" s="13"/>
      <c r="S84" s="12">
        <f t="shared" si="31"/>
        <v>0</v>
      </c>
      <c r="T84" s="13"/>
      <c r="U84" s="13"/>
      <c r="V84" s="36"/>
      <c r="W84" s="36"/>
      <c r="X84" s="36"/>
      <c r="Y84" s="36"/>
      <c r="Z84" s="13"/>
      <c r="AA84" s="12" t="s">
        <v>95</v>
      </c>
      <c r="AB84" s="13"/>
      <c r="AC84" s="13"/>
      <c r="AD84" s="36"/>
      <c r="AE84" s="36"/>
      <c r="AF84" s="36"/>
    </row>
    <row r="85" spans="1:32" ht="94.5" x14ac:dyDescent="0.25">
      <c r="A85" s="24" t="s">
        <v>113</v>
      </c>
      <c r="B85" s="17" t="s">
        <v>114</v>
      </c>
      <c r="C85" s="17"/>
      <c r="D85" s="17">
        <v>3</v>
      </c>
      <c r="E85" s="17">
        <v>8</v>
      </c>
      <c r="F85" s="17"/>
      <c r="G85" s="17"/>
      <c r="H85" s="17"/>
      <c r="I85" s="17" t="s">
        <v>115</v>
      </c>
      <c r="J85" s="17" t="s">
        <v>132</v>
      </c>
      <c r="K85" s="17"/>
      <c r="L85" s="17">
        <v>3</v>
      </c>
      <c r="M85" s="17">
        <v>6</v>
      </c>
      <c r="N85" s="17"/>
      <c r="O85" s="17"/>
      <c r="P85" s="17"/>
      <c r="Q85" s="17" t="s">
        <v>116</v>
      </c>
      <c r="R85" s="17" t="s">
        <v>114</v>
      </c>
      <c r="S85" s="17"/>
      <c r="T85" s="17">
        <v>3</v>
      </c>
      <c r="U85" s="17">
        <v>8</v>
      </c>
      <c r="V85" s="17"/>
      <c r="W85" s="17"/>
      <c r="X85" s="17"/>
      <c r="Y85" s="17" t="s">
        <v>115</v>
      </c>
      <c r="Z85" s="17" t="s">
        <v>132</v>
      </c>
      <c r="AA85" s="17"/>
      <c r="AB85" s="17">
        <v>3</v>
      </c>
      <c r="AC85" s="17">
        <v>6</v>
      </c>
      <c r="AD85" s="17"/>
      <c r="AE85" s="17"/>
      <c r="AF85" s="17"/>
    </row>
    <row r="86" spans="1:32" ht="78.75" x14ac:dyDescent="0.25">
      <c r="A86" s="25" t="s">
        <v>118</v>
      </c>
      <c r="B86" s="13" t="s">
        <v>95</v>
      </c>
      <c r="C86" s="13"/>
      <c r="D86" s="13">
        <v>3</v>
      </c>
      <c r="E86" s="13" t="s">
        <v>119</v>
      </c>
      <c r="F86" s="13"/>
      <c r="G86" s="13"/>
      <c r="H86" s="13"/>
      <c r="I86" s="13" t="s">
        <v>118</v>
      </c>
      <c r="J86" s="13" t="s">
        <v>95</v>
      </c>
      <c r="K86" s="13"/>
      <c r="L86" s="13">
        <v>3</v>
      </c>
      <c r="M86" s="13" t="s">
        <v>119</v>
      </c>
      <c r="N86" s="13"/>
      <c r="O86" s="13"/>
      <c r="P86" s="13"/>
      <c r="Q86" s="13" t="s">
        <v>118</v>
      </c>
      <c r="R86" s="13" t="s">
        <v>95</v>
      </c>
      <c r="S86" s="13"/>
      <c r="T86" s="13">
        <v>3</v>
      </c>
      <c r="U86" s="13" t="s">
        <v>119</v>
      </c>
      <c r="V86" s="13"/>
      <c r="W86" s="13"/>
      <c r="X86" s="13"/>
      <c r="Y86" s="13" t="s">
        <v>118</v>
      </c>
      <c r="Z86" s="13" t="s">
        <v>95</v>
      </c>
      <c r="AA86" s="13"/>
      <c r="AB86" s="13">
        <v>3</v>
      </c>
      <c r="AC86" s="13" t="s">
        <v>119</v>
      </c>
      <c r="AD86" s="13"/>
      <c r="AE86" s="13"/>
      <c r="AF86" s="13"/>
    </row>
  </sheetData>
  <mergeCells count="216">
    <mergeCell ref="N75:N79"/>
    <mergeCell ref="N80:N84"/>
    <mergeCell ref="O80:O84"/>
    <mergeCell ref="P80:P84"/>
    <mergeCell ref="Q80:Q84"/>
    <mergeCell ref="V80:V84"/>
    <mergeCell ref="W80:W84"/>
    <mergeCell ref="W70:W74"/>
    <mergeCell ref="X70:X74"/>
    <mergeCell ref="Y70:Y74"/>
    <mergeCell ref="AD70:AD74"/>
    <mergeCell ref="AE70:AE74"/>
    <mergeCell ref="O75:O79"/>
    <mergeCell ref="P75:P79"/>
    <mergeCell ref="Q75:Q79"/>
    <mergeCell ref="V75:V79"/>
    <mergeCell ref="W75:W79"/>
    <mergeCell ref="X75:X79"/>
    <mergeCell ref="Y75:Y79"/>
    <mergeCell ref="F70:F74"/>
    <mergeCell ref="G70:G74"/>
    <mergeCell ref="H70:H74"/>
    <mergeCell ref="I70:I74"/>
    <mergeCell ref="N70:N74"/>
    <mergeCell ref="O70:O74"/>
    <mergeCell ref="P70:P74"/>
    <mergeCell ref="Q70:Q74"/>
    <mergeCell ref="V70:V74"/>
    <mergeCell ref="P50:P54"/>
    <mergeCell ref="Q50:Q54"/>
    <mergeCell ref="V50:V54"/>
    <mergeCell ref="W50:W54"/>
    <mergeCell ref="X50:X54"/>
    <mergeCell ref="Y50:Y54"/>
    <mergeCell ref="O55:O59"/>
    <mergeCell ref="P55:P59"/>
    <mergeCell ref="Q55:Q59"/>
    <mergeCell ref="V55:V59"/>
    <mergeCell ref="W55:W59"/>
    <mergeCell ref="X55:X59"/>
    <mergeCell ref="Y55:Y59"/>
    <mergeCell ref="N55:N59"/>
    <mergeCell ref="F35:F39"/>
    <mergeCell ref="F40:F44"/>
    <mergeCell ref="F50:F54"/>
    <mergeCell ref="G50:G54"/>
    <mergeCell ref="H50:H54"/>
    <mergeCell ref="I50:I54"/>
    <mergeCell ref="N50:N54"/>
    <mergeCell ref="O50:O54"/>
    <mergeCell ref="W35:W39"/>
    <mergeCell ref="X35:X39"/>
    <mergeCell ref="Y35:Y39"/>
    <mergeCell ref="AD35:AD39"/>
    <mergeCell ref="AE35:AE39"/>
    <mergeCell ref="AF35:AF39"/>
    <mergeCell ref="O30:O34"/>
    <mergeCell ref="P30:P34"/>
    <mergeCell ref="N35:N39"/>
    <mergeCell ref="O35:O39"/>
    <mergeCell ref="P35:P39"/>
    <mergeCell ref="Q35:Q39"/>
    <mergeCell ref="V35:V39"/>
    <mergeCell ref="X20:X24"/>
    <mergeCell ref="Y20:Y24"/>
    <mergeCell ref="AD20:AD24"/>
    <mergeCell ref="AE20:AE24"/>
    <mergeCell ref="AF20:AF24"/>
    <mergeCell ref="A20:A24"/>
    <mergeCell ref="F20:F24"/>
    <mergeCell ref="G20:G24"/>
    <mergeCell ref="H20:H24"/>
    <mergeCell ref="I20:I24"/>
    <mergeCell ref="V20:V24"/>
    <mergeCell ref="W20:W24"/>
    <mergeCell ref="N20:N24"/>
    <mergeCell ref="O20:O24"/>
    <mergeCell ref="P20:P24"/>
    <mergeCell ref="Q20:Q24"/>
    <mergeCell ref="A10:A14"/>
    <mergeCell ref="G10:G14"/>
    <mergeCell ref="H10:H14"/>
    <mergeCell ref="I10:I14"/>
    <mergeCell ref="O10:O14"/>
    <mergeCell ref="A15:A19"/>
    <mergeCell ref="I15:I19"/>
    <mergeCell ref="Q30:Q34"/>
    <mergeCell ref="V30:V34"/>
    <mergeCell ref="W30:W34"/>
    <mergeCell ref="X30:X34"/>
    <mergeCell ref="Y30:Y34"/>
    <mergeCell ref="AD30:AD34"/>
    <mergeCell ref="AE30:AE34"/>
    <mergeCell ref="AF30:AF34"/>
    <mergeCell ref="A27:AF27"/>
    <mergeCell ref="A28:H28"/>
    <mergeCell ref="I28:P28"/>
    <mergeCell ref="Q28:X28"/>
    <mergeCell ref="Y28:AF28"/>
    <mergeCell ref="A30:A34"/>
    <mergeCell ref="F30:F34"/>
    <mergeCell ref="I30:I34"/>
    <mergeCell ref="N30:N34"/>
    <mergeCell ref="F10:F14"/>
    <mergeCell ref="F15:F19"/>
    <mergeCell ref="G15:G19"/>
    <mergeCell ref="H15:H19"/>
    <mergeCell ref="O15:O19"/>
    <mergeCell ref="P15:P19"/>
    <mergeCell ref="Q15:Q19"/>
    <mergeCell ref="V15:V19"/>
    <mergeCell ref="W15:W19"/>
    <mergeCell ref="N10:N14"/>
    <mergeCell ref="N15:N19"/>
    <mergeCell ref="AE10:AE14"/>
    <mergeCell ref="AF10:AF14"/>
    <mergeCell ref="AD15:AD19"/>
    <mergeCell ref="AE15:AE19"/>
    <mergeCell ref="AF15:AF19"/>
    <mergeCell ref="P10:P14"/>
    <mergeCell ref="Q10:Q14"/>
    <mergeCell ref="V10:V14"/>
    <mergeCell ref="W10:W14"/>
    <mergeCell ref="X10:X14"/>
    <mergeCell ref="Y10:Y14"/>
    <mergeCell ref="AD10:AD14"/>
    <mergeCell ref="X15:X19"/>
    <mergeCell ref="Y15:Y19"/>
    <mergeCell ref="Q8:X8"/>
    <mergeCell ref="Y8:AF8"/>
    <mergeCell ref="A1:C1"/>
    <mergeCell ref="D1:F1"/>
    <mergeCell ref="G1:I1"/>
    <mergeCell ref="F4:I6"/>
    <mergeCell ref="A7:AF7"/>
    <mergeCell ref="A8:H8"/>
    <mergeCell ref="I8:P8"/>
    <mergeCell ref="A68:H68"/>
    <mergeCell ref="I68:P68"/>
    <mergeCell ref="Q68:X68"/>
    <mergeCell ref="Y68:AF68"/>
    <mergeCell ref="AF70:AF74"/>
    <mergeCell ref="AD75:AD79"/>
    <mergeCell ref="AE75:AE79"/>
    <mergeCell ref="AF75:AF79"/>
    <mergeCell ref="AD80:AD84"/>
    <mergeCell ref="AE80:AE84"/>
    <mergeCell ref="AF80:AF84"/>
    <mergeCell ref="F75:F79"/>
    <mergeCell ref="F80:F84"/>
    <mergeCell ref="G80:G84"/>
    <mergeCell ref="H80:H84"/>
    <mergeCell ref="A70:A74"/>
    <mergeCell ref="A75:A79"/>
    <mergeCell ref="G75:G79"/>
    <mergeCell ref="H75:H79"/>
    <mergeCell ref="I75:I79"/>
    <mergeCell ref="A80:A84"/>
    <mergeCell ref="I80:I84"/>
    <mergeCell ref="X80:X84"/>
    <mergeCell ref="Y80:Y84"/>
    <mergeCell ref="N60:N64"/>
    <mergeCell ref="O60:O64"/>
    <mergeCell ref="P60:P64"/>
    <mergeCell ref="Q60:Q64"/>
    <mergeCell ref="V60:V64"/>
    <mergeCell ref="W60:W64"/>
    <mergeCell ref="X60:X64"/>
    <mergeCell ref="Y60:Y64"/>
    <mergeCell ref="A67:AF67"/>
    <mergeCell ref="AE60:AE64"/>
    <mergeCell ref="AF60:AF64"/>
    <mergeCell ref="AD50:AD54"/>
    <mergeCell ref="AE50:AE54"/>
    <mergeCell ref="AF50:AF54"/>
    <mergeCell ref="AD55:AD59"/>
    <mergeCell ref="AE55:AE59"/>
    <mergeCell ref="AF55:AF59"/>
    <mergeCell ref="AD60:AD64"/>
    <mergeCell ref="A50:A54"/>
    <mergeCell ref="A55:A59"/>
    <mergeCell ref="A60:A64"/>
    <mergeCell ref="F60:F64"/>
    <mergeCell ref="G60:G64"/>
    <mergeCell ref="H60:H64"/>
    <mergeCell ref="I60:I64"/>
    <mergeCell ref="G30:G34"/>
    <mergeCell ref="H30:H34"/>
    <mergeCell ref="A35:A39"/>
    <mergeCell ref="G35:G39"/>
    <mergeCell ref="H35:H39"/>
    <mergeCell ref="I35:I39"/>
    <mergeCell ref="I40:I44"/>
    <mergeCell ref="F55:F59"/>
    <mergeCell ref="G55:G59"/>
    <mergeCell ref="H55:H59"/>
    <mergeCell ref="I55:I59"/>
    <mergeCell ref="W40:W44"/>
    <mergeCell ref="X40:X44"/>
    <mergeCell ref="Y40:Y44"/>
    <mergeCell ref="AD40:AD44"/>
    <mergeCell ref="AE40:AE44"/>
    <mergeCell ref="AF40:AF44"/>
    <mergeCell ref="A47:AF47"/>
    <mergeCell ref="A48:H48"/>
    <mergeCell ref="I48:P48"/>
    <mergeCell ref="Q48:X48"/>
    <mergeCell ref="Y48:AF48"/>
    <mergeCell ref="G40:G44"/>
    <mergeCell ref="H40:H44"/>
    <mergeCell ref="N40:N44"/>
    <mergeCell ref="O40:O44"/>
    <mergeCell ref="P40:P44"/>
    <mergeCell ref="Q40:Q44"/>
    <mergeCell ref="V40:V44"/>
    <mergeCell ref="A40:A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J82"/>
  <sheetViews>
    <sheetView workbookViewId="0"/>
  </sheetViews>
  <sheetFormatPr defaultColWidth="14.42578125" defaultRowHeight="15.75" customHeight="1" x14ac:dyDescent="0.2"/>
  <sheetData>
    <row r="1" spans="1:36" ht="15.75" customHeight="1" x14ac:dyDescent="0.25">
      <c r="A1" s="30" t="s">
        <v>0</v>
      </c>
      <c r="B1" s="31"/>
      <c r="C1" s="31"/>
      <c r="D1" s="30" t="s">
        <v>2</v>
      </c>
      <c r="E1" s="31"/>
      <c r="F1" s="31"/>
      <c r="G1" s="31"/>
      <c r="H1" s="30" t="s">
        <v>3</v>
      </c>
      <c r="I1" s="31"/>
      <c r="J1" s="3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5.75" customHeight="1" x14ac:dyDescent="0.25">
      <c r="A2" s="2" t="s">
        <v>4</v>
      </c>
      <c r="B2" s="2" t="s">
        <v>5</v>
      </c>
      <c r="C2" s="2" t="s">
        <v>6</v>
      </c>
      <c r="D2" s="30" t="s">
        <v>4</v>
      </c>
      <c r="E2" s="31"/>
      <c r="F2" s="2" t="s">
        <v>5</v>
      </c>
      <c r="G2" s="2" t="s">
        <v>6</v>
      </c>
      <c r="H2" s="2" t="s">
        <v>4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.75" customHeight="1" x14ac:dyDescent="0.25">
      <c r="A3" s="7">
        <v>260</v>
      </c>
      <c r="B3" s="7">
        <v>5</v>
      </c>
      <c r="C3" s="8">
        <f>A3/(1.0278-(0.0278*B3))</f>
        <v>292.5292529252925</v>
      </c>
      <c r="D3" s="48">
        <v>200</v>
      </c>
      <c r="E3" s="31"/>
      <c r="F3" s="7">
        <v>5</v>
      </c>
      <c r="G3" s="8">
        <f>E3/(1.0278-(0.0278*F3))</f>
        <v>0</v>
      </c>
      <c r="H3" s="7">
        <v>280</v>
      </c>
      <c r="I3" s="7">
        <v>3</v>
      </c>
      <c r="J3" s="8">
        <f>H3/(1.0278-(0.0278*I3))</f>
        <v>296.48454044896232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ht="15.75" customHeight="1" x14ac:dyDescent="0.25">
      <c r="A4" s="2" t="s">
        <v>7</v>
      </c>
      <c r="B4" s="2">
        <v>1</v>
      </c>
      <c r="C4" s="2">
        <v>2</v>
      </c>
      <c r="D4" s="30">
        <v>3</v>
      </c>
      <c r="E4" s="31"/>
      <c r="F4" s="2">
        <v>4</v>
      </c>
      <c r="G4" s="32" t="s">
        <v>8</v>
      </c>
      <c r="H4" s="31"/>
      <c r="I4" s="31"/>
      <c r="J4" s="3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6"/>
      <c r="AC4" s="6"/>
      <c r="AD4" s="6"/>
      <c r="AE4" s="6"/>
      <c r="AF4" s="6"/>
      <c r="AG4" s="6"/>
      <c r="AH4" s="6"/>
      <c r="AI4" s="6"/>
      <c r="AJ4" s="6"/>
    </row>
    <row r="5" spans="1:36" ht="15.75" customHeight="1" x14ac:dyDescent="0.25">
      <c r="A5" s="2" t="s">
        <v>9</v>
      </c>
      <c r="B5" s="2">
        <f>SUM(G10:G24,P10:P24,Y10:Y24,AH10:AH24)</f>
        <v>360</v>
      </c>
      <c r="C5" s="2">
        <f>SUM(G29:G43,P29:P43,Y29:Y43,AH29:AH43)</f>
        <v>360</v>
      </c>
      <c r="D5" s="30">
        <f>SUM(G48:G62,P48:P62,Y48:Y62,AH48:AH62)</f>
        <v>320</v>
      </c>
      <c r="E5" s="31"/>
      <c r="F5" s="2">
        <f>SUM(G67:G81,P67:P81,Y67:Y81,AH67:AH81)</f>
        <v>320</v>
      </c>
      <c r="G5" s="31"/>
      <c r="H5" s="31"/>
      <c r="I5" s="31"/>
      <c r="J5" s="3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6"/>
      <c r="AC5" s="6"/>
      <c r="AD5" s="6"/>
      <c r="AE5" s="6"/>
      <c r="AF5" s="6"/>
      <c r="AG5" s="6"/>
      <c r="AH5" s="6"/>
      <c r="AI5" s="6"/>
      <c r="AJ5" s="6"/>
    </row>
    <row r="6" spans="1:36" ht="15.75" customHeight="1" x14ac:dyDescent="0.25">
      <c r="A6" s="2" t="s">
        <v>10</v>
      </c>
      <c r="B6" s="9">
        <f>AVERAGE(H10:H24,Q10:Q24,Z10:Z24,AI10:AI24)</f>
        <v>0.69166666666666654</v>
      </c>
      <c r="C6" s="9">
        <f>AVERAGE(H29:H43,Q29:Q43,Z29:Z43,AI29:AI43)</f>
        <v>0.72500000000000009</v>
      </c>
      <c r="D6" s="47">
        <f>AVERAGE(H48:H62,Q48:Q62,Z48:Z62,AI48:AI62)</f>
        <v>0.75833333333333341</v>
      </c>
      <c r="E6" s="31"/>
      <c r="F6" s="9">
        <f>AVERAGE(H67:H81,Q67:Q81,Z67:Z81,AI67:AI81)</f>
        <v>0.79166666666666663</v>
      </c>
      <c r="G6" s="31"/>
      <c r="H6" s="31"/>
      <c r="I6" s="31"/>
      <c r="J6" s="3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6"/>
      <c r="AC6" s="6"/>
      <c r="AD6" s="6"/>
      <c r="AE6" s="6"/>
      <c r="AF6" s="6"/>
      <c r="AG6" s="6"/>
      <c r="AH6" s="6"/>
      <c r="AI6" s="6"/>
      <c r="AJ6" s="6"/>
    </row>
    <row r="7" spans="1:36" ht="15.75" customHeight="1" x14ac:dyDescent="0.25">
      <c r="A7" s="33" t="s">
        <v>74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15.75" customHeight="1" x14ac:dyDescent="0.25">
      <c r="A8" s="33" t="s">
        <v>13</v>
      </c>
      <c r="B8" s="31"/>
      <c r="C8" s="31"/>
      <c r="D8" s="31"/>
      <c r="E8" s="31"/>
      <c r="F8" s="31"/>
      <c r="G8" s="31"/>
      <c r="H8" s="31"/>
      <c r="I8" s="31"/>
      <c r="J8" s="33" t="s">
        <v>14</v>
      </c>
      <c r="K8" s="31"/>
      <c r="L8" s="31"/>
      <c r="M8" s="31"/>
      <c r="N8" s="31"/>
      <c r="O8" s="31"/>
      <c r="P8" s="31"/>
      <c r="Q8" s="31"/>
      <c r="R8" s="31"/>
      <c r="S8" s="33" t="s">
        <v>15</v>
      </c>
      <c r="T8" s="31"/>
      <c r="U8" s="31"/>
      <c r="V8" s="31"/>
      <c r="W8" s="31"/>
      <c r="X8" s="31"/>
      <c r="Y8" s="31"/>
      <c r="Z8" s="31"/>
      <c r="AA8" s="31"/>
      <c r="AB8" s="33" t="s">
        <v>16</v>
      </c>
      <c r="AC8" s="31"/>
      <c r="AD8" s="31"/>
      <c r="AE8" s="31"/>
      <c r="AF8" s="31"/>
      <c r="AG8" s="31"/>
      <c r="AH8" s="31"/>
      <c r="AI8" s="31"/>
      <c r="AJ8" s="31"/>
    </row>
    <row r="9" spans="1:36" ht="15.75" customHeight="1" x14ac:dyDescent="0.25">
      <c r="A9" s="10" t="s">
        <v>17</v>
      </c>
      <c r="B9" s="10" t="s">
        <v>18</v>
      </c>
      <c r="C9" s="10" t="s">
        <v>105</v>
      </c>
      <c r="D9" s="10" t="s">
        <v>106</v>
      </c>
      <c r="E9" s="10" t="s">
        <v>20</v>
      </c>
      <c r="F9" s="10" t="s">
        <v>21</v>
      </c>
      <c r="G9" s="10" t="s">
        <v>22</v>
      </c>
      <c r="H9" s="10" t="s">
        <v>23</v>
      </c>
      <c r="I9" s="10" t="s">
        <v>24</v>
      </c>
      <c r="J9" s="10" t="s">
        <v>17</v>
      </c>
      <c r="K9" s="10" t="s">
        <v>18</v>
      </c>
      <c r="L9" s="10" t="s">
        <v>105</v>
      </c>
      <c r="M9" s="10" t="s">
        <v>106</v>
      </c>
      <c r="N9" s="10" t="s">
        <v>20</v>
      </c>
      <c r="O9" s="10" t="s">
        <v>21</v>
      </c>
      <c r="P9" s="10" t="s">
        <v>22</v>
      </c>
      <c r="Q9" s="10" t="s">
        <v>23</v>
      </c>
      <c r="R9" s="10" t="s">
        <v>24</v>
      </c>
      <c r="S9" s="10" t="s">
        <v>17</v>
      </c>
      <c r="T9" s="10" t="s">
        <v>18</v>
      </c>
      <c r="U9" s="10" t="s">
        <v>105</v>
      </c>
      <c r="V9" s="10" t="s">
        <v>106</v>
      </c>
      <c r="W9" s="10" t="s">
        <v>20</v>
      </c>
      <c r="X9" s="10" t="s">
        <v>21</v>
      </c>
      <c r="Y9" s="10" t="s">
        <v>22</v>
      </c>
      <c r="Z9" s="10" t="s">
        <v>23</v>
      </c>
      <c r="AA9" s="10" t="s">
        <v>24</v>
      </c>
      <c r="AB9" s="10" t="s">
        <v>17</v>
      </c>
      <c r="AC9" s="10" t="s">
        <v>18</v>
      </c>
      <c r="AD9" s="10" t="s">
        <v>105</v>
      </c>
      <c r="AE9" s="10" t="s">
        <v>106</v>
      </c>
      <c r="AF9" s="10" t="s">
        <v>20</v>
      </c>
      <c r="AG9" s="10" t="s">
        <v>21</v>
      </c>
      <c r="AH9" s="10" t="s">
        <v>22</v>
      </c>
      <c r="AI9" s="10" t="s">
        <v>23</v>
      </c>
      <c r="AJ9" s="10" t="s">
        <v>24</v>
      </c>
    </row>
    <row r="10" spans="1:36" ht="15.75" customHeight="1" x14ac:dyDescent="0.25">
      <c r="A10" s="40" t="s">
        <v>25</v>
      </c>
      <c r="B10" s="11">
        <v>0.8</v>
      </c>
      <c r="C10" s="12">
        <f t="shared" ref="C10:C14" si="0">MROUND($C$3*B10,2.5)</f>
        <v>235</v>
      </c>
      <c r="D10" s="13">
        <v>8</v>
      </c>
      <c r="E10" s="13">
        <v>1</v>
      </c>
      <c r="F10" s="13">
        <v>5</v>
      </c>
      <c r="G10" s="37">
        <f>(E10*F10)+(E11*F11)+(E12*F12)+(E13*F13)+(E14*F14)</f>
        <v>20</v>
      </c>
      <c r="H10" s="34">
        <f>AVERAGE(B10:B14)</f>
        <v>0.77500000000000002</v>
      </c>
      <c r="I10" s="37" t="s">
        <v>107</v>
      </c>
      <c r="J10" s="37" t="s">
        <v>28</v>
      </c>
      <c r="K10" s="11">
        <v>0.8</v>
      </c>
      <c r="L10" s="12">
        <f t="shared" ref="L10:L14" si="1">MROUND($J$3*K10,2.5)</f>
        <v>237.5</v>
      </c>
      <c r="M10" s="13">
        <v>8</v>
      </c>
      <c r="N10" s="13">
        <v>1</v>
      </c>
      <c r="O10" s="13">
        <v>5</v>
      </c>
      <c r="P10" s="37">
        <f>(N10*O10)+(N11*O11)+(N12*O12)+(N13*O13)+(N14*O14)</f>
        <v>20</v>
      </c>
      <c r="Q10" s="34">
        <f>AVERAGE(K10:K14)</f>
        <v>0.77500000000000002</v>
      </c>
      <c r="R10" s="37" t="s">
        <v>107</v>
      </c>
      <c r="S10" s="37" t="s">
        <v>38</v>
      </c>
      <c r="T10" s="11">
        <v>0.75</v>
      </c>
      <c r="U10" s="12">
        <f t="shared" ref="U10:U14" si="2">MROUND($C$3*T10,2.5)</f>
        <v>220</v>
      </c>
      <c r="V10" s="13">
        <v>8</v>
      </c>
      <c r="W10" s="13">
        <v>1</v>
      </c>
      <c r="X10" s="13">
        <v>5</v>
      </c>
      <c r="Y10" s="37">
        <f>(W10*X10)+(W11*X11)+(W12*X12)+(W13*X13)+(W14*X14)</f>
        <v>20</v>
      </c>
      <c r="Z10" s="34">
        <f>AVERAGE(T10:T14)</f>
        <v>0.72499999999999998</v>
      </c>
      <c r="AA10" s="37" t="s">
        <v>107</v>
      </c>
      <c r="AB10" s="37" t="s">
        <v>96</v>
      </c>
      <c r="AC10" s="11">
        <v>0.75</v>
      </c>
      <c r="AD10" s="12">
        <f t="shared" ref="AD10:AD14" si="3">MROUND($J$3*AC10,2.5)</f>
        <v>222.5</v>
      </c>
      <c r="AE10" s="13">
        <v>8</v>
      </c>
      <c r="AF10" s="13">
        <v>1</v>
      </c>
      <c r="AG10" s="13">
        <v>5</v>
      </c>
      <c r="AH10" s="37">
        <f>(AF10*AG10)+(AF11*AG11)+(AF12*AG12)+(AF13*AG13)+(AF14*AG14)</f>
        <v>20</v>
      </c>
      <c r="AI10" s="34">
        <f>AVERAGE(AC10:AC14)</f>
        <v>0.72499999999999998</v>
      </c>
      <c r="AJ10" s="37" t="s">
        <v>107</v>
      </c>
    </row>
    <row r="11" spans="1:36" ht="15.75" customHeight="1" x14ac:dyDescent="0.25">
      <c r="A11" s="41"/>
      <c r="B11" s="11">
        <v>0.75</v>
      </c>
      <c r="C11" s="12">
        <f t="shared" si="0"/>
        <v>220</v>
      </c>
      <c r="D11" s="13">
        <v>7</v>
      </c>
      <c r="E11" s="13">
        <v>3</v>
      </c>
      <c r="F11" s="13">
        <v>5</v>
      </c>
      <c r="G11" s="35"/>
      <c r="H11" s="35"/>
      <c r="I11" s="35"/>
      <c r="J11" s="35"/>
      <c r="K11" s="11">
        <v>0.75</v>
      </c>
      <c r="L11" s="12">
        <f t="shared" si="1"/>
        <v>222.5</v>
      </c>
      <c r="M11" s="13">
        <v>7</v>
      </c>
      <c r="N11" s="13">
        <v>3</v>
      </c>
      <c r="O11" s="13">
        <v>5</v>
      </c>
      <c r="P11" s="35"/>
      <c r="Q11" s="35"/>
      <c r="R11" s="35"/>
      <c r="S11" s="35"/>
      <c r="T11" s="11">
        <v>0.7</v>
      </c>
      <c r="U11" s="12">
        <f t="shared" si="2"/>
        <v>205</v>
      </c>
      <c r="V11" s="13">
        <v>7</v>
      </c>
      <c r="W11" s="13">
        <v>3</v>
      </c>
      <c r="X11" s="13">
        <v>5</v>
      </c>
      <c r="Y11" s="35"/>
      <c r="Z11" s="35"/>
      <c r="AA11" s="35"/>
      <c r="AB11" s="35"/>
      <c r="AC11" s="11">
        <v>0.7</v>
      </c>
      <c r="AD11" s="12">
        <f t="shared" si="3"/>
        <v>207.5</v>
      </c>
      <c r="AE11" s="13">
        <v>7</v>
      </c>
      <c r="AF11" s="13">
        <v>3</v>
      </c>
      <c r="AG11" s="13">
        <v>5</v>
      </c>
      <c r="AH11" s="35"/>
      <c r="AI11" s="35"/>
      <c r="AJ11" s="35"/>
    </row>
    <row r="12" spans="1:36" ht="15.75" customHeight="1" x14ac:dyDescent="0.25">
      <c r="A12" s="41"/>
      <c r="B12" s="11"/>
      <c r="C12" s="12">
        <f t="shared" si="0"/>
        <v>0</v>
      </c>
      <c r="D12" s="13"/>
      <c r="E12" s="13"/>
      <c r="F12" s="13"/>
      <c r="G12" s="35"/>
      <c r="H12" s="35"/>
      <c r="I12" s="35"/>
      <c r="J12" s="35"/>
      <c r="K12" s="11"/>
      <c r="L12" s="12">
        <f t="shared" si="1"/>
        <v>0</v>
      </c>
      <c r="M12" s="13"/>
      <c r="N12" s="13"/>
      <c r="O12" s="13"/>
      <c r="P12" s="35"/>
      <c r="Q12" s="35"/>
      <c r="R12" s="35"/>
      <c r="S12" s="35"/>
      <c r="T12" s="11"/>
      <c r="U12" s="12">
        <f t="shared" si="2"/>
        <v>0</v>
      </c>
      <c r="V12" s="13"/>
      <c r="W12" s="13"/>
      <c r="X12" s="13"/>
      <c r="Y12" s="35"/>
      <c r="Z12" s="35"/>
      <c r="AA12" s="35"/>
      <c r="AB12" s="35"/>
      <c r="AC12" s="11"/>
      <c r="AD12" s="12">
        <f t="shared" si="3"/>
        <v>0</v>
      </c>
      <c r="AE12" s="13"/>
      <c r="AF12" s="13"/>
      <c r="AG12" s="13"/>
      <c r="AH12" s="35"/>
      <c r="AI12" s="35"/>
      <c r="AJ12" s="35"/>
    </row>
    <row r="13" spans="1:36" ht="15.75" customHeight="1" x14ac:dyDescent="0.25">
      <c r="A13" s="41"/>
      <c r="B13" s="13"/>
      <c r="C13" s="12">
        <f t="shared" si="0"/>
        <v>0</v>
      </c>
      <c r="D13" s="13"/>
      <c r="E13" s="13"/>
      <c r="F13" s="13"/>
      <c r="G13" s="35"/>
      <c r="H13" s="35"/>
      <c r="I13" s="35"/>
      <c r="J13" s="35"/>
      <c r="K13" s="13"/>
      <c r="L13" s="12">
        <f t="shared" si="1"/>
        <v>0</v>
      </c>
      <c r="M13" s="13"/>
      <c r="N13" s="13"/>
      <c r="O13" s="13"/>
      <c r="P13" s="35"/>
      <c r="Q13" s="35"/>
      <c r="R13" s="35"/>
      <c r="S13" s="35"/>
      <c r="T13" s="13"/>
      <c r="U13" s="12">
        <f t="shared" si="2"/>
        <v>0</v>
      </c>
      <c r="V13" s="13"/>
      <c r="W13" s="13"/>
      <c r="X13" s="13"/>
      <c r="Y13" s="35"/>
      <c r="Z13" s="35"/>
      <c r="AA13" s="35"/>
      <c r="AB13" s="35"/>
      <c r="AC13" s="13"/>
      <c r="AD13" s="12">
        <f t="shared" si="3"/>
        <v>0</v>
      </c>
      <c r="AE13" s="13"/>
      <c r="AF13" s="13"/>
      <c r="AG13" s="13"/>
      <c r="AH13" s="35"/>
      <c r="AI13" s="35"/>
      <c r="AJ13" s="35"/>
    </row>
    <row r="14" spans="1:36" ht="15.75" customHeight="1" x14ac:dyDescent="0.25">
      <c r="A14" s="42"/>
      <c r="B14" s="13"/>
      <c r="C14" s="12">
        <f t="shared" si="0"/>
        <v>0</v>
      </c>
      <c r="D14" s="13"/>
      <c r="E14" s="13"/>
      <c r="F14" s="13"/>
      <c r="G14" s="36"/>
      <c r="H14" s="36"/>
      <c r="I14" s="35"/>
      <c r="J14" s="36"/>
      <c r="K14" s="13"/>
      <c r="L14" s="12">
        <f t="shared" si="1"/>
        <v>0</v>
      </c>
      <c r="M14" s="13"/>
      <c r="N14" s="13"/>
      <c r="O14" s="13"/>
      <c r="P14" s="36"/>
      <c r="Q14" s="36"/>
      <c r="R14" s="35"/>
      <c r="S14" s="36"/>
      <c r="T14" s="13"/>
      <c r="U14" s="12">
        <f t="shared" si="2"/>
        <v>0</v>
      </c>
      <c r="V14" s="13"/>
      <c r="W14" s="13"/>
      <c r="X14" s="13"/>
      <c r="Y14" s="36"/>
      <c r="Z14" s="36"/>
      <c r="AA14" s="35"/>
      <c r="AB14" s="36"/>
      <c r="AC14" s="13"/>
      <c r="AD14" s="12">
        <f t="shared" si="3"/>
        <v>0</v>
      </c>
      <c r="AE14" s="13"/>
      <c r="AF14" s="13"/>
      <c r="AG14" s="13"/>
      <c r="AH14" s="36"/>
      <c r="AI14" s="36"/>
      <c r="AJ14" s="35"/>
    </row>
    <row r="15" spans="1:36" ht="15.75" customHeight="1" x14ac:dyDescent="0.25">
      <c r="A15" s="43" t="s">
        <v>31</v>
      </c>
      <c r="B15" s="15">
        <v>0.8</v>
      </c>
      <c r="C15" s="16">
        <f t="shared" ref="C15:C19" si="4">MROUND($G$3*B15,2.5)</f>
        <v>0</v>
      </c>
      <c r="D15" s="17">
        <v>8</v>
      </c>
      <c r="E15" s="17">
        <v>1</v>
      </c>
      <c r="F15" s="17">
        <v>5</v>
      </c>
      <c r="G15" s="38">
        <f>(E15*F15)+(E16*F16)+(E17*F17)+(E18*F18)+(E19*F19)</f>
        <v>20</v>
      </c>
      <c r="H15" s="39">
        <f>AVERAGE(B15:B19)</f>
        <v>0.77500000000000002</v>
      </c>
      <c r="I15" s="35"/>
      <c r="J15" s="38" t="s">
        <v>69</v>
      </c>
      <c r="K15" s="15">
        <v>0.75</v>
      </c>
      <c r="L15" s="16">
        <f t="shared" ref="L15:L19" si="5">MROUND($G$3*K15,2.5)</f>
        <v>0</v>
      </c>
      <c r="M15" s="17">
        <v>8</v>
      </c>
      <c r="N15" s="17">
        <v>1</v>
      </c>
      <c r="O15" s="17">
        <v>5</v>
      </c>
      <c r="P15" s="38">
        <f>(N15*O15)+(N16*O16)+(N17*O17)+(N18*O18)+(N19*O19)</f>
        <v>20</v>
      </c>
      <c r="Q15" s="39">
        <f>AVERAGE(K15:K19)</f>
        <v>0.72499999999999998</v>
      </c>
      <c r="R15" s="35"/>
      <c r="S15" s="38" t="s">
        <v>94</v>
      </c>
      <c r="T15" s="15">
        <v>0.8</v>
      </c>
      <c r="U15" s="16">
        <f t="shared" ref="U15:U19" si="6">MROUND($G$3*T15,2.5)</f>
        <v>0</v>
      </c>
      <c r="V15" s="17">
        <v>8</v>
      </c>
      <c r="W15" s="17">
        <v>1</v>
      </c>
      <c r="X15" s="17">
        <v>5</v>
      </c>
      <c r="Y15" s="38">
        <f>(W15*X15)+(W16*X16)+(W17*X17)+(W18*X18)+(W19*X19)</f>
        <v>20</v>
      </c>
      <c r="Z15" s="39">
        <f>AVERAGE(T15:T19)</f>
        <v>0.77500000000000002</v>
      </c>
      <c r="AA15" s="35"/>
      <c r="AB15" s="38" t="s">
        <v>111</v>
      </c>
      <c r="AC15" s="15">
        <v>0.65</v>
      </c>
      <c r="AD15" s="16">
        <f t="shared" ref="AD15:AD19" si="7">MROUND($G$3*AC15,2.5)</f>
        <v>0</v>
      </c>
      <c r="AE15" s="17">
        <v>8</v>
      </c>
      <c r="AF15" s="17">
        <v>1</v>
      </c>
      <c r="AG15" s="17">
        <v>5</v>
      </c>
      <c r="AH15" s="38">
        <f>(AF15*AG15)+(AF16*AG16)+(AF17*AG17)+(AF18*AG18)+(AF19*AG19)</f>
        <v>20</v>
      </c>
      <c r="AI15" s="39">
        <f>AVERAGE(AC15:AC19)</f>
        <v>0.625</v>
      </c>
      <c r="AJ15" s="35"/>
    </row>
    <row r="16" spans="1:36" ht="15.75" customHeight="1" x14ac:dyDescent="0.25">
      <c r="A16" s="41"/>
      <c r="B16" s="15">
        <v>0.75</v>
      </c>
      <c r="C16" s="16">
        <f t="shared" si="4"/>
        <v>0</v>
      </c>
      <c r="D16" s="17">
        <v>7</v>
      </c>
      <c r="E16" s="17">
        <v>3</v>
      </c>
      <c r="F16" s="17">
        <v>5</v>
      </c>
      <c r="G16" s="35"/>
      <c r="H16" s="35"/>
      <c r="I16" s="35"/>
      <c r="J16" s="35"/>
      <c r="K16" s="15">
        <v>0.7</v>
      </c>
      <c r="L16" s="16">
        <f t="shared" si="5"/>
        <v>0</v>
      </c>
      <c r="M16" s="17">
        <v>7</v>
      </c>
      <c r="N16" s="17">
        <v>3</v>
      </c>
      <c r="O16" s="17">
        <v>5</v>
      </c>
      <c r="P16" s="35"/>
      <c r="Q16" s="35"/>
      <c r="R16" s="35"/>
      <c r="S16" s="35"/>
      <c r="T16" s="15">
        <v>0.75</v>
      </c>
      <c r="U16" s="16">
        <f t="shared" si="6"/>
        <v>0</v>
      </c>
      <c r="V16" s="17">
        <v>7</v>
      </c>
      <c r="W16" s="17">
        <v>3</v>
      </c>
      <c r="X16" s="17">
        <v>5</v>
      </c>
      <c r="Y16" s="35"/>
      <c r="Z16" s="35"/>
      <c r="AA16" s="35"/>
      <c r="AB16" s="35"/>
      <c r="AC16" s="15">
        <v>0.6</v>
      </c>
      <c r="AD16" s="16">
        <f t="shared" si="7"/>
        <v>0</v>
      </c>
      <c r="AE16" s="17">
        <v>7</v>
      </c>
      <c r="AF16" s="17">
        <v>3</v>
      </c>
      <c r="AG16" s="17">
        <v>5</v>
      </c>
      <c r="AH16" s="35"/>
      <c r="AI16" s="35"/>
      <c r="AJ16" s="35"/>
    </row>
    <row r="17" spans="1:36" ht="15.75" customHeight="1" x14ac:dyDescent="0.25">
      <c r="A17" s="41"/>
      <c r="B17" s="15"/>
      <c r="C17" s="16">
        <f t="shared" si="4"/>
        <v>0</v>
      </c>
      <c r="D17" s="17"/>
      <c r="E17" s="17"/>
      <c r="F17" s="17"/>
      <c r="G17" s="35"/>
      <c r="H17" s="35"/>
      <c r="I17" s="35"/>
      <c r="J17" s="35"/>
      <c r="K17" s="15"/>
      <c r="L17" s="16">
        <f t="shared" si="5"/>
        <v>0</v>
      </c>
      <c r="M17" s="17"/>
      <c r="N17" s="17"/>
      <c r="O17" s="17"/>
      <c r="P17" s="35"/>
      <c r="Q17" s="35"/>
      <c r="R17" s="35"/>
      <c r="S17" s="35"/>
      <c r="T17" s="15"/>
      <c r="U17" s="16">
        <f t="shared" si="6"/>
        <v>0</v>
      </c>
      <c r="V17" s="17"/>
      <c r="W17" s="17"/>
      <c r="X17" s="17"/>
      <c r="Y17" s="35"/>
      <c r="Z17" s="35"/>
      <c r="AA17" s="35"/>
      <c r="AB17" s="35"/>
      <c r="AC17" s="15"/>
      <c r="AD17" s="16">
        <f t="shared" si="7"/>
        <v>0</v>
      </c>
      <c r="AE17" s="17"/>
      <c r="AF17" s="17"/>
      <c r="AG17" s="17"/>
      <c r="AH17" s="35"/>
      <c r="AI17" s="35"/>
      <c r="AJ17" s="35"/>
    </row>
    <row r="18" spans="1:36" ht="15.75" customHeight="1" x14ac:dyDescent="0.25">
      <c r="A18" s="41"/>
      <c r="B18" s="17"/>
      <c r="C18" s="16">
        <f t="shared" si="4"/>
        <v>0</v>
      </c>
      <c r="D18" s="17"/>
      <c r="E18" s="17"/>
      <c r="F18" s="17"/>
      <c r="G18" s="35"/>
      <c r="H18" s="35"/>
      <c r="I18" s="35"/>
      <c r="J18" s="35"/>
      <c r="K18" s="17"/>
      <c r="L18" s="16">
        <f t="shared" si="5"/>
        <v>0</v>
      </c>
      <c r="M18" s="17"/>
      <c r="N18" s="17"/>
      <c r="O18" s="17"/>
      <c r="P18" s="35"/>
      <c r="Q18" s="35"/>
      <c r="R18" s="35"/>
      <c r="S18" s="35"/>
      <c r="T18" s="17"/>
      <c r="U18" s="16">
        <f t="shared" si="6"/>
        <v>0</v>
      </c>
      <c r="V18" s="17"/>
      <c r="W18" s="17"/>
      <c r="X18" s="17"/>
      <c r="Y18" s="35"/>
      <c r="Z18" s="35"/>
      <c r="AA18" s="35"/>
      <c r="AB18" s="35"/>
      <c r="AC18" s="17"/>
      <c r="AD18" s="16">
        <f t="shared" si="7"/>
        <v>0</v>
      </c>
      <c r="AE18" s="17"/>
      <c r="AF18" s="17"/>
      <c r="AG18" s="17"/>
      <c r="AH18" s="35"/>
      <c r="AI18" s="35"/>
      <c r="AJ18" s="35"/>
    </row>
    <row r="19" spans="1:36" ht="15.75" customHeight="1" x14ac:dyDescent="0.25">
      <c r="A19" s="42"/>
      <c r="B19" s="17"/>
      <c r="C19" s="16">
        <f t="shared" si="4"/>
        <v>0</v>
      </c>
      <c r="D19" s="17"/>
      <c r="E19" s="17"/>
      <c r="F19" s="17"/>
      <c r="G19" s="36"/>
      <c r="H19" s="36"/>
      <c r="I19" s="36"/>
      <c r="J19" s="36"/>
      <c r="K19" s="17"/>
      <c r="L19" s="16">
        <f t="shared" si="5"/>
        <v>0</v>
      </c>
      <c r="M19" s="17"/>
      <c r="N19" s="17"/>
      <c r="O19" s="17"/>
      <c r="P19" s="36"/>
      <c r="Q19" s="36"/>
      <c r="R19" s="36"/>
      <c r="S19" s="36"/>
      <c r="T19" s="17"/>
      <c r="U19" s="16">
        <f t="shared" si="6"/>
        <v>0</v>
      </c>
      <c r="V19" s="17"/>
      <c r="W19" s="17"/>
      <c r="X19" s="17"/>
      <c r="Y19" s="36"/>
      <c r="Z19" s="36"/>
      <c r="AA19" s="36"/>
      <c r="AB19" s="36"/>
      <c r="AC19" s="17"/>
      <c r="AD19" s="16">
        <f t="shared" si="7"/>
        <v>0</v>
      </c>
      <c r="AE19" s="17"/>
      <c r="AF19" s="17"/>
      <c r="AG19" s="17"/>
      <c r="AH19" s="36"/>
      <c r="AI19" s="36"/>
      <c r="AJ19" s="36"/>
    </row>
    <row r="20" spans="1:36" ht="15.75" customHeight="1" x14ac:dyDescent="0.25">
      <c r="A20" s="40" t="s">
        <v>117</v>
      </c>
      <c r="B20" s="11">
        <v>0.6</v>
      </c>
      <c r="C20" s="12" t="s">
        <v>95</v>
      </c>
      <c r="D20" s="13"/>
      <c r="E20" s="13">
        <v>5</v>
      </c>
      <c r="F20" s="13">
        <v>10</v>
      </c>
      <c r="G20" s="37">
        <f>(E20*F20)+(E21*F21)+(E22*F22)+(E23*F23)+(E24*F24)</f>
        <v>50</v>
      </c>
      <c r="H20" s="34">
        <f>AVERAGE(B20:B24)</f>
        <v>0.6</v>
      </c>
      <c r="I20" s="37"/>
      <c r="J20" s="37" t="s">
        <v>120</v>
      </c>
      <c r="K20" s="11">
        <v>0.6</v>
      </c>
      <c r="L20" s="12" t="s">
        <v>95</v>
      </c>
      <c r="M20" s="13"/>
      <c r="N20" s="13">
        <v>5</v>
      </c>
      <c r="O20" s="13">
        <v>10</v>
      </c>
      <c r="P20" s="37">
        <f>(N20*O20)+(N21*O21)+(N22*O22)+(N23*O23)+(N24*O24)</f>
        <v>50</v>
      </c>
      <c r="Q20" s="34">
        <f>AVERAGE(K20:K24)</f>
        <v>0.6</v>
      </c>
      <c r="R20" s="37"/>
      <c r="S20" s="37" t="s">
        <v>117</v>
      </c>
      <c r="T20" s="11">
        <v>0.6</v>
      </c>
      <c r="U20" s="12" t="s">
        <v>95</v>
      </c>
      <c r="V20" s="13"/>
      <c r="W20" s="13">
        <v>5</v>
      </c>
      <c r="X20" s="13">
        <v>10</v>
      </c>
      <c r="Y20" s="37">
        <f>(W20*X20)+(W21*X21)+(W22*X22)+(W23*X23)+(W24*X24)</f>
        <v>50</v>
      </c>
      <c r="Z20" s="34">
        <f>AVERAGE(T20:T24)</f>
        <v>0.6</v>
      </c>
      <c r="AA20" s="37"/>
      <c r="AB20" s="37" t="s">
        <v>120</v>
      </c>
      <c r="AC20" s="11">
        <v>0.6</v>
      </c>
      <c r="AD20" s="12" t="s">
        <v>95</v>
      </c>
      <c r="AE20" s="13"/>
      <c r="AF20" s="13">
        <v>5</v>
      </c>
      <c r="AG20" s="13">
        <v>10</v>
      </c>
      <c r="AH20" s="37">
        <f>(AF20*AG20)+(AF21*AG21)+(AF22*AG22)+(AF23*AG23)+(AF24*AG24)</f>
        <v>50</v>
      </c>
      <c r="AI20" s="34">
        <f>AVERAGE(AC20:AC24)</f>
        <v>0.6</v>
      </c>
      <c r="AJ20" s="37"/>
    </row>
    <row r="21" spans="1:36" ht="15.75" customHeight="1" x14ac:dyDescent="0.25">
      <c r="A21" s="41"/>
      <c r="B21" s="13"/>
      <c r="C21" s="12" t="s">
        <v>95</v>
      </c>
      <c r="D21" s="13"/>
      <c r="E21" s="13"/>
      <c r="F21" s="13"/>
      <c r="G21" s="35"/>
      <c r="H21" s="35"/>
      <c r="I21" s="35"/>
      <c r="J21" s="35"/>
      <c r="K21" s="13"/>
      <c r="L21" s="12" t="s">
        <v>95</v>
      </c>
      <c r="M21" s="13"/>
      <c r="N21" s="13"/>
      <c r="O21" s="13"/>
      <c r="P21" s="35"/>
      <c r="Q21" s="35"/>
      <c r="R21" s="35"/>
      <c r="S21" s="35"/>
      <c r="T21" s="13"/>
      <c r="U21" s="12" t="s">
        <v>95</v>
      </c>
      <c r="V21" s="13"/>
      <c r="W21" s="13"/>
      <c r="X21" s="13"/>
      <c r="Y21" s="35"/>
      <c r="Z21" s="35"/>
      <c r="AA21" s="35"/>
      <c r="AB21" s="35"/>
      <c r="AC21" s="13"/>
      <c r="AD21" s="12" t="s">
        <v>95</v>
      </c>
      <c r="AE21" s="13"/>
      <c r="AF21" s="13"/>
      <c r="AG21" s="13"/>
      <c r="AH21" s="35"/>
      <c r="AI21" s="35"/>
      <c r="AJ21" s="35"/>
    </row>
    <row r="22" spans="1:36" ht="15.75" customHeight="1" x14ac:dyDescent="0.25">
      <c r="A22" s="41"/>
      <c r="B22" s="13"/>
      <c r="C22" s="12" t="s">
        <v>95</v>
      </c>
      <c r="D22" s="13"/>
      <c r="E22" s="13"/>
      <c r="F22" s="13"/>
      <c r="G22" s="35"/>
      <c r="H22" s="35"/>
      <c r="I22" s="35"/>
      <c r="J22" s="35"/>
      <c r="K22" s="13"/>
      <c r="L22" s="12" t="s">
        <v>95</v>
      </c>
      <c r="M22" s="13"/>
      <c r="N22" s="13"/>
      <c r="O22" s="13"/>
      <c r="P22" s="35"/>
      <c r="Q22" s="35"/>
      <c r="R22" s="35"/>
      <c r="S22" s="35"/>
      <c r="T22" s="13"/>
      <c r="U22" s="12" t="s">
        <v>95</v>
      </c>
      <c r="V22" s="13"/>
      <c r="W22" s="13"/>
      <c r="X22" s="13"/>
      <c r="Y22" s="35"/>
      <c r="Z22" s="35"/>
      <c r="AA22" s="35"/>
      <c r="AB22" s="35"/>
      <c r="AC22" s="13"/>
      <c r="AD22" s="12" t="s">
        <v>95</v>
      </c>
      <c r="AE22" s="13"/>
      <c r="AF22" s="13"/>
      <c r="AG22" s="13"/>
      <c r="AH22" s="35"/>
      <c r="AI22" s="35"/>
      <c r="AJ22" s="35"/>
    </row>
    <row r="23" spans="1:36" x14ac:dyDescent="0.25">
      <c r="A23" s="41"/>
      <c r="B23" s="13"/>
      <c r="C23" s="12" t="s">
        <v>95</v>
      </c>
      <c r="D23" s="13"/>
      <c r="E23" s="13"/>
      <c r="F23" s="13"/>
      <c r="G23" s="35"/>
      <c r="H23" s="35"/>
      <c r="I23" s="35"/>
      <c r="J23" s="35"/>
      <c r="K23" s="13"/>
      <c r="L23" s="12" t="s">
        <v>95</v>
      </c>
      <c r="M23" s="13"/>
      <c r="N23" s="13"/>
      <c r="O23" s="13"/>
      <c r="P23" s="35"/>
      <c r="Q23" s="35"/>
      <c r="R23" s="35"/>
      <c r="S23" s="35"/>
      <c r="T23" s="13"/>
      <c r="U23" s="12" t="s">
        <v>95</v>
      </c>
      <c r="V23" s="13"/>
      <c r="W23" s="13"/>
      <c r="X23" s="13"/>
      <c r="Y23" s="35"/>
      <c r="Z23" s="35"/>
      <c r="AA23" s="35"/>
      <c r="AB23" s="35"/>
      <c r="AC23" s="13"/>
      <c r="AD23" s="12" t="s">
        <v>95</v>
      </c>
      <c r="AE23" s="13"/>
      <c r="AF23" s="13"/>
      <c r="AG23" s="13"/>
      <c r="AH23" s="35"/>
      <c r="AI23" s="35"/>
      <c r="AJ23" s="35"/>
    </row>
    <row r="24" spans="1:36" x14ac:dyDescent="0.25">
      <c r="A24" s="42"/>
      <c r="B24" s="13"/>
      <c r="C24" s="12" t="s">
        <v>95</v>
      </c>
      <c r="D24" s="13"/>
      <c r="E24" s="13"/>
      <c r="F24" s="13"/>
      <c r="G24" s="36"/>
      <c r="H24" s="36"/>
      <c r="I24" s="36"/>
      <c r="J24" s="36"/>
      <c r="K24" s="13"/>
      <c r="L24" s="12" t="s">
        <v>95</v>
      </c>
      <c r="M24" s="13"/>
      <c r="N24" s="13"/>
      <c r="O24" s="13"/>
      <c r="P24" s="36"/>
      <c r="Q24" s="36"/>
      <c r="R24" s="36"/>
      <c r="S24" s="36"/>
      <c r="T24" s="13"/>
      <c r="U24" s="12" t="s">
        <v>95</v>
      </c>
      <c r="V24" s="13"/>
      <c r="W24" s="13"/>
      <c r="X24" s="13"/>
      <c r="Y24" s="36"/>
      <c r="Z24" s="36"/>
      <c r="AA24" s="36"/>
      <c r="AB24" s="36"/>
      <c r="AC24" s="13"/>
      <c r="AD24" s="12" t="s">
        <v>95</v>
      </c>
      <c r="AE24" s="13"/>
      <c r="AF24" s="13"/>
      <c r="AG24" s="13"/>
      <c r="AH24" s="36"/>
      <c r="AI24" s="36"/>
      <c r="AJ24" s="36"/>
    </row>
    <row r="25" spans="1:36" ht="78.75" x14ac:dyDescent="0.25">
      <c r="A25" s="24" t="s">
        <v>118</v>
      </c>
      <c r="B25" s="17" t="s">
        <v>95</v>
      </c>
      <c r="C25" s="17"/>
      <c r="D25" s="17"/>
      <c r="E25" s="17">
        <v>3</v>
      </c>
      <c r="F25" s="17" t="s">
        <v>119</v>
      </c>
      <c r="G25" s="17" t="s">
        <v>95</v>
      </c>
      <c r="H25" s="17"/>
      <c r="I25" s="17"/>
      <c r="J25" s="17" t="s">
        <v>121</v>
      </c>
      <c r="K25" s="17" t="s">
        <v>95</v>
      </c>
      <c r="L25" s="17"/>
      <c r="M25" s="17"/>
      <c r="N25" s="17">
        <v>3</v>
      </c>
      <c r="O25" s="17" t="s">
        <v>122</v>
      </c>
      <c r="P25" s="17"/>
      <c r="Q25" s="17"/>
      <c r="R25" s="17"/>
      <c r="S25" s="17" t="s">
        <v>116</v>
      </c>
      <c r="T25" s="17" t="s">
        <v>95</v>
      </c>
      <c r="U25" s="17"/>
      <c r="V25" s="17"/>
      <c r="W25" s="17">
        <v>3</v>
      </c>
      <c r="X25" s="17">
        <v>10</v>
      </c>
      <c r="Y25" s="17"/>
      <c r="Z25" s="17"/>
      <c r="AA25" s="17"/>
      <c r="AB25" s="17" t="s">
        <v>115</v>
      </c>
      <c r="AC25" s="17" t="s">
        <v>95</v>
      </c>
      <c r="AD25" s="17"/>
      <c r="AE25" s="17"/>
      <c r="AF25" s="17">
        <v>3</v>
      </c>
      <c r="AG25" s="17">
        <v>10</v>
      </c>
      <c r="AH25" s="17"/>
      <c r="AI25" s="17"/>
      <c r="AJ25" s="17"/>
    </row>
    <row r="26" spans="1:36" ht="13.5" x14ac:dyDescent="0.25">
      <c r="A26" s="33" t="s">
        <v>83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13.5" x14ac:dyDescent="0.25">
      <c r="A27" s="33" t="s">
        <v>13</v>
      </c>
      <c r="B27" s="31"/>
      <c r="C27" s="31"/>
      <c r="D27" s="31"/>
      <c r="E27" s="31"/>
      <c r="F27" s="31"/>
      <c r="G27" s="31"/>
      <c r="H27" s="31"/>
      <c r="I27" s="31"/>
      <c r="J27" s="33" t="s">
        <v>14</v>
      </c>
      <c r="K27" s="31"/>
      <c r="L27" s="31"/>
      <c r="M27" s="31"/>
      <c r="N27" s="31"/>
      <c r="O27" s="31"/>
      <c r="P27" s="31"/>
      <c r="Q27" s="31"/>
      <c r="R27" s="31"/>
      <c r="S27" s="33" t="s">
        <v>15</v>
      </c>
      <c r="T27" s="31"/>
      <c r="U27" s="31"/>
      <c r="V27" s="31"/>
      <c r="W27" s="31"/>
      <c r="X27" s="31"/>
      <c r="Y27" s="31"/>
      <c r="Z27" s="31"/>
      <c r="AA27" s="31"/>
      <c r="AB27" s="33" t="s">
        <v>16</v>
      </c>
      <c r="AC27" s="31"/>
      <c r="AD27" s="31"/>
      <c r="AE27" s="31"/>
      <c r="AF27" s="31"/>
      <c r="AG27" s="31"/>
      <c r="AH27" s="31"/>
      <c r="AI27" s="31"/>
      <c r="AJ27" s="31"/>
    </row>
    <row r="28" spans="1:36" ht="31.5" x14ac:dyDescent="0.25">
      <c r="A28" s="10" t="s">
        <v>17</v>
      </c>
      <c r="B28" s="10" t="s">
        <v>18</v>
      </c>
      <c r="C28" s="10" t="s">
        <v>19</v>
      </c>
      <c r="D28" s="10"/>
      <c r="E28" s="10" t="s">
        <v>20</v>
      </c>
      <c r="F28" s="10" t="s">
        <v>21</v>
      </c>
      <c r="G28" s="10" t="s">
        <v>22</v>
      </c>
      <c r="H28" s="10" t="s">
        <v>23</v>
      </c>
      <c r="I28" s="10" t="s">
        <v>24</v>
      </c>
      <c r="J28" s="10" t="s">
        <v>17</v>
      </c>
      <c r="K28" s="10" t="s">
        <v>18</v>
      </c>
      <c r="L28" s="10" t="s">
        <v>19</v>
      </c>
      <c r="M28" s="10"/>
      <c r="N28" s="10" t="s">
        <v>20</v>
      </c>
      <c r="O28" s="10" t="s">
        <v>21</v>
      </c>
      <c r="P28" s="10" t="s">
        <v>22</v>
      </c>
      <c r="Q28" s="10" t="s">
        <v>23</v>
      </c>
      <c r="R28" s="10" t="s">
        <v>24</v>
      </c>
      <c r="S28" s="10" t="s">
        <v>17</v>
      </c>
      <c r="T28" s="10" t="s">
        <v>18</v>
      </c>
      <c r="U28" s="10" t="s">
        <v>19</v>
      </c>
      <c r="V28" s="10"/>
      <c r="W28" s="10" t="s">
        <v>20</v>
      </c>
      <c r="X28" s="10" t="s">
        <v>21</v>
      </c>
      <c r="Y28" s="10" t="s">
        <v>22</v>
      </c>
      <c r="Z28" s="10" t="s">
        <v>23</v>
      </c>
      <c r="AA28" s="10" t="s">
        <v>24</v>
      </c>
      <c r="AB28" s="10" t="s">
        <v>17</v>
      </c>
      <c r="AC28" s="10" t="s">
        <v>18</v>
      </c>
      <c r="AD28" s="10" t="s">
        <v>19</v>
      </c>
      <c r="AE28" s="10"/>
      <c r="AF28" s="10" t="s">
        <v>20</v>
      </c>
      <c r="AG28" s="10" t="s">
        <v>21</v>
      </c>
      <c r="AH28" s="10" t="s">
        <v>22</v>
      </c>
      <c r="AI28" s="10" t="s">
        <v>23</v>
      </c>
      <c r="AJ28" s="10" t="s">
        <v>24</v>
      </c>
    </row>
    <row r="29" spans="1:36" x14ac:dyDescent="0.25">
      <c r="A29" s="40" t="s">
        <v>25</v>
      </c>
      <c r="B29" s="11">
        <f t="shared" ref="B29:B30" si="8">B10+2.5%</f>
        <v>0.82500000000000007</v>
      </c>
      <c r="C29" s="12">
        <f t="shared" ref="C29:C33" si="9">MROUND($C$3*B29,2.5)</f>
        <v>242.5</v>
      </c>
      <c r="D29" s="13">
        <v>8</v>
      </c>
      <c r="E29" s="13">
        <v>1</v>
      </c>
      <c r="F29" s="13">
        <v>5</v>
      </c>
      <c r="G29" s="37">
        <f>(E29*F29)+(E30*F30)+(E31*F31)+(E32*F32)+(E33*F33)</f>
        <v>20</v>
      </c>
      <c r="H29" s="34">
        <f>AVERAGE(B29:B33)</f>
        <v>0.8</v>
      </c>
      <c r="I29" s="37" t="s">
        <v>125</v>
      </c>
      <c r="J29" s="37" t="s">
        <v>28</v>
      </c>
      <c r="K29" s="11">
        <f t="shared" ref="K29:K30" si="10">K10+2.5%</f>
        <v>0.82500000000000007</v>
      </c>
      <c r="L29" s="12">
        <f t="shared" ref="L29:L33" si="11">MROUND($C$3*K29,2.5)</f>
        <v>242.5</v>
      </c>
      <c r="M29" s="13">
        <v>8</v>
      </c>
      <c r="N29" s="13">
        <v>1</v>
      </c>
      <c r="O29" s="13">
        <v>5</v>
      </c>
      <c r="P29" s="37">
        <f>(N29*O29)+(N30*O30)+(N31*O31)+(N32*O32)+(N33*O33)</f>
        <v>20</v>
      </c>
      <c r="Q29" s="34">
        <f>AVERAGE(K29:K33)</f>
        <v>0.8</v>
      </c>
      <c r="R29" s="37" t="s">
        <v>125</v>
      </c>
      <c r="S29" s="37" t="s">
        <v>38</v>
      </c>
      <c r="T29" s="11">
        <f t="shared" ref="T29:T30" si="12">T10+2.5%</f>
        <v>0.77500000000000002</v>
      </c>
      <c r="U29" s="12">
        <f t="shared" ref="U29:U33" si="13">MROUND($C$3*T29,2.5)</f>
        <v>227.5</v>
      </c>
      <c r="V29" s="13">
        <v>8</v>
      </c>
      <c r="W29" s="13">
        <v>1</v>
      </c>
      <c r="X29" s="13">
        <v>5</v>
      </c>
      <c r="Y29" s="37">
        <f>(W29*X29)+(W30*X30)+(W31*X31)+(W32*X32)+(W33*X33)</f>
        <v>20</v>
      </c>
      <c r="Z29" s="34">
        <f>AVERAGE(T29:T33)</f>
        <v>0.75</v>
      </c>
      <c r="AA29" s="37" t="s">
        <v>125</v>
      </c>
      <c r="AB29" s="37" t="s">
        <v>96</v>
      </c>
      <c r="AC29" s="11">
        <f t="shared" ref="AC29:AC30" si="14">AC10+2.5%</f>
        <v>0.77500000000000002</v>
      </c>
      <c r="AD29" s="12">
        <f t="shared" ref="AD29:AD33" si="15">MROUND($C$3*AC29,2.5)</f>
        <v>227.5</v>
      </c>
      <c r="AE29" s="13">
        <v>8</v>
      </c>
      <c r="AF29" s="13">
        <v>1</v>
      </c>
      <c r="AG29" s="13">
        <v>5</v>
      </c>
      <c r="AH29" s="37">
        <f>(AF29*AG29)+(AF30*AG30)+(AF31*AG31)+(AF32*AG32)+(AF33*AG33)</f>
        <v>20</v>
      </c>
      <c r="AI29" s="34">
        <f>AVERAGE(AC29:AC33)</f>
        <v>0.75</v>
      </c>
      <c r="AJ29" s="37" t="s">
        <v>125</v>
      </c>
    </row>
    <row r="30" spans="1:36" x14ac:dyDescent="0.25">
      <c r="A30" s="41"/>
      <c r="B30" s="11">
        <f t="shared" si="8"/>
        <v>0.77500000000000002</v>
      </c>
      <c r="C30" s="12">
        <f t="shared" si="9"/>
        <v>227.5</v>
      </c>
      <c r="D30" s="13">
        <v>7</v>
      </c>
      <c r="E30" s="13">
        <v>3</v>
      </c>
      <c r="F30" s="13">
        <v>5</v>
      </c>
      <c r="G30" s="35"/>
      <c r="H30" s="35"/>
      <c r="I30" s="35"/>
      <c r="J30" s="35"/>
      <c r="K30" s="11">
        <f t="shared" si="10"/>
        <v>0.77500000000000002</v>
      </c>
      <c r="L30" s="12">
        <f t="shared" si="11"/>
        <v>227.5</v>
      </c>
      <c r="M30" s="13">
        <v>7</v>
      </c>
      <c r="N30" s="13">
        <v>3</v>
      </c>
      <c r="O30" s="13">
        <v>5</v>
      </c>
      <c r="P30" s="35"/>
      <c r="Q30" s="35"/>
      <c r="R30" s="35"/>
      <c r="S30" s="35"/>
      <c r="T30" s="11">
        <f t="shared" si="12"/>
        <v>0.72499999999999998</v>
      </c>
      <c r="U30" s="12">
        <f t="shared" si="13"/>
        <v>212.5</v>
      </c>
      <c r="V30" s="13">
        <v>7</v>
      </c>
      <c r="W30" s="13">
        <v>3</v>
      </c>
      <c r="X30" s="13">
        <v>5</v>
      </c>
      <c r="Y30" s="35"/>
      <c r="Z30" s="35"/>
      <c r="AA30" s="35"/>
      <c r="AB30" s="35"/>
      <c r="AC30" s="11">
        <f t="shared" si="14"/>
        <v>0.72499999999999998</v>
      </c>
      <c r="AD30" s="12">
        <f t="shared" si="15"/>
        <v>212.5</v>
      </c>
      <c r="AE30" s="13">
        <v>7</v>
      </c>
      <c r="AF30" s="13">
        <v>3</v>
      </c>
      <c r="AG30" s="13">
        <v>5</v>
      </c>
      <c r="AH30" s="35"/>
      <c r="AI30" s="35"/>
      <c r="AJ30" s="35"/>
    </row>
    <row r="31" spans="1:36" x14ac:dyDescent="0.25">
      <c r="A31" s="41"/>
      <c r="B31" s="11"/>
      <c r="C31" s="12">
        <f t="shared" si="9"/>
        <v>0</v>
      </c>
      <c r="D31" s="13"/>
      <c r="E31" s="13"/>
      <c r="F31" s="13"/>
      <c r="G31" s="35"/>
      <c r="H31" s="35"/>
      <c r="I31" s="35"/>
      <c r="J31" s="35"/>
      <c r="K31" s="11"/>
      <c r="L31" s="12">
        <f t="shared" si="11"/>
        <v>0</v>
      </c>
      <c r="M31" s="13"/>
      <c r="N31" s="13"/>
      <c r="O31" s="13"/>
      <c r="P31" s="35"/>
      <c r="Q31" s="35"/>
      <c r="R31" s="35"/>
      <c r="S31" s="35"/>
      <c r="T31" s="11"/>
      <c r="U31" s="12">
        <f t="shared" si="13"/>
        <v>0</v>
      </c>
      <c r="V31" s="13"/>
      <c r="W31" s="13"/>
      <c r="X31" s="13"/>
      <c r="Y31" s="35"/>
      <c r="Z31" s="35"/>
      <c r="AA31" s="35"/>
      <c r="AB31" s="35"/>
      <c r="AC31" s="11"/>
      <c r="AD31" s="12">
        <f t="shared" si="15"/>
        <v>0</v>
      </c>
      <c r="AE31" s="13"/>
      <c r="AF31" s="13"/>
      <c r="AG31" s="13"/>
      <c r="AH31" s="35"/>
      <c r="AI31" s="35"/>
      <c r="AJ31" s="35"/>
    </row>
    <row r="32" spans="1:36" x14ac:dyDescent="0.25">
      <c r="A32" s="41"/>
      <c r="B32" s="13"/>
      <c r="C32" s="12">
        <f t="shared" si="9"/>
        <v>0</v>
      </c>
      <c r="D32" s="13"/>
      <c r="E32" s="13"/>
      <c r="F32" s="13"/>
      <c r="G32" s="35"/>
      <c r="H32" s="35"/>
      <c r="I32" s="35"/>
      <c r="J32" s="35"/>
      <c r="K32" s="13"/>
      <c r="L32" s="12">
        <f t="shared" si="11"/>
        <v>0</v>
      </c>
      <c r="M32" s="13"/>
      <c r="N32" s="13"/>
      <c r="O32" s="13"/>
      <c r="P32" s="35"/>
      <c r="Q32" s="35"/>
      <c r="R32" s="35"/>
      <c r="S32" s="35"/>
      <c r="T32" s="13"/>
      <c r="U32" s="12">
        <f t="shared" si="13"/>
        <v>0</v>
      </c>
      <c r="V32" s="13"/>
      <c r="W32" s="13"/>
      <c r="X32" s="13"/>
      <c r="Y32" s="35"/>
      <c r="Z32" s="35"/>
      <c r="AA32" s="35"/>
      <c r="AB32" s="35"/>
      <c r="AC32" s="13"/>
      <c r="AD32" s="12">
        <f t="shared" si="15"/>
        <v>0</v>
      </c>
      <c r="AE32" s="13"/>
      <c r="AF32" s="13"/>
      <c r="AG32" s="13"/>
      <c r="AH32" s="35"/>
      <c r="AI32" s="35"/>
      <c r="AJ32" s="35"/>
    </row>
    <row r="33" spans="1:36" x14ac:dyDescent="0.25">
      <c r="A33" s="42"/>
      <c r="B33" s="13"/>
      <c r="C33" s="12">
        <f t="shared" si="9"/>
        <v>0</v>
      </c>
      <c r="D33" s="13"/>
      <c r="E33" s="13"/>
      <c r="F33" s="13"/>
      <c r="G33" s="36"/>
      <c r="H33" s="36"/>
      <c r="I33" s="35"/>
      <c r="J33" s="36"/>
      <c r="K33" s="13"/>
      <c r="L33" s="12">
        <f t="shared" si="11"/>
        <v>0</v>
      </c>
      <c r="M33" s="13"/>
      <c r="N33" s="13"/>
      <c r="O33" s="13"/>
      <c r="P33" s="36"/>
      <c r="Q33" s="36"/>
      <c r="R33" s="35"/>
      <c r="S33" s="36"/>
      <c r="T33" s="13"/>
      <c r="U33" s="12">
        <f t="shared" si="13"/>
        <v>0</v>
      </c>
      <c r="V33" s="13"/>
      <c r="W33" s="13"/>
      <c r="X33" s="13"/>
      <c r="Y33" s="36"/>
      <c r="Z33" s="36"/>
      <c r="AA33" s="35"/>
      <c r="AB33" s="36"/>
      <c r="AC33" s="13"/>
      <c r="AD33" s="12">
        <f t="shared" si="15"/>
        <v>0</v>
      </c>
      <c r="AE33" s="13"/>
      <c r="AF33" s="13"/>
      <c r="AG33" s="13"/>
      <c r="AH33" s="36"/>
      <c r="AI33" s="36"/>
      <c r="AJ33" s="35"/>
    </row>
    <row r="34" spans="1:36" x14ac:dyDescent="0.25">
      <c r="A34" s="43" t="s">
        <v>31</v>
      </c>
      <c r="B34" s="15">
        <f t="shared" ref="B34:B35" si="16">B15+2.5%</f>
        <v>0.82500000000000007</v>
      </c>
      <c r="C34" s="16">
        <f t="shared" ref="C34:C38" si="17">MROUND($G$3*B34,2.5)</f>
        <v>0</v>
      </c>
      <c r="D34" s="17">
        <v>8</v>
      </c>
      <c r="E34" s="17">
        <v>1</v>
      </c>
      <c r="F34" s="17">
        <v>5</v>
      </c>
      <c r="G34" s="38">
        <f>(E34*F34)+(E35*F35)+(E36*F36)+(E37*F37)+(E38*F38)</f>
        <v>20</v>
      </c>
      <c r="H34" s="39">
        <f>AVERAGE(B34:B38)</f>
        <v>0.8</v>
      </c>
      <c r="I34" s="35"/>
      <c r="J34" s="38" t="s">
        <v>69</v>
      </c>
      <c r="K34" s="15">
        <f t="shared" ref="K34:K35" si="18">K15+2.5%</f>
        <v>0.77500000000000002</v>
      </c>
      <c r="L34" s="16">
        <f t="shared" ref="L34:L38" si="19">MROUND($G$3*K34,2.5)</f>
        <v>0</v>
      </c>
      <c r="M34" s="17">
        <v>8</v>
      </c>
      <c r="N34" s="17">
        <v>1</v>
      </c>
      <c r="O34" s="17">
        <v>5</v>
      </c>
      <c r="P34" s="38">
        <f>(N34*O34)+(N35*O35)+(N36*O36)+(N37*O37)+(N38*O38)</f>
        <v>20</v>
      </c>
      <c r="Q34" s="39">
        <f>AVERAGE(K34:K38)</f>
        <v>0.75</v>
      </c>
      <c r="R34" s="35"/>
      <c r="S34" s="38" t="s">
        <v>94</v>
      </c>
      <c r="T34" s="15">
        <f t="shared" ref="T34:T35" si="20">T15+2.5%</f>
        <v>0.82500000000000007</v>
      </c>
      <c r="U34" s="16">
        <f t="shared" ref="U34:U38" si="21">MROUND($G$3*T34,2.5)</f>
        <v>0</v>
      </c>
      <c r="V34" s="17">
        <v>8</v>
      </c>
      <c r="W34" s="17">
        <v>1</v>
      </c>
      <c r="X34" s="17">
        <v>5</v>
      </c>
      <c r="Y34" s="38">
        <f>(W34*X34)+(W35*X35)+(W36*X36)+(W37*X37)+(W38*X38)</f>
        <v>20</v>
      </c>
      <c r="Z34" s="39">
        <f>AVERAGE(T34:T38)</f>
        <v>0.8</v>
      </c>
      <c r="AA34" s="35"/>
      <c r="AB34" s="38" t="s">
        <v>111</v>
      </c>
      <c r="AC34" s="15">
        <f t="shared" ref="AC34:AC35" si="22">AC15+2.5%</f>
        <v>0.67500000000000004</v>
      </c>
      <c r="AD34" s="16">
        <f t="shared" ref="AD34:AD38" si="23">MROUND($G$3*AC34,2.5)</f>
        <v>0</v>
      </c>
      <c r="AE34" s="17">
        <v>8</v>
      </c>
      <c r="AF34" s="17">
        <v>1</v>
      </c>
      <c r="AG34" s="17">
        <v>5</v>
      </c>
      <c r="AH34" s="38">
        <f>(AF34*AG34)+(AF35*AG35)+(AF36*AG36)+(AF37*AG37)+(AF38*AG38)</f>
        <v>20</v>
      </c>
      <c r="AI34" s="39">
        <f>AVERAGE(AC34:AC38)</f>
        <v>0.65</v>
      </c>
      <c r="AJ34" s="35"/>
    </row>
    <row r="35" spans="1:36" x14ac:dyDescent="0.25">
      <c r="A35" s="41"/>
      <c r="B35" s="15">
        <f t="shared" si="16"/>
        <v>0.77500000000000002</v>
      </c>
      <c r="C35" s="16">
        <f t="shared" si="17"/>
        <v>0</v>
      </c>
      <c r="D35" s="17">
        <v>7</v>
      </c>
      <c r="E35" s="17">
        <v>3</v>
      </c>
      <c r="F35" s="17">
        <v>5</v>
      </c>
      <c r="G35" s="35"/>
      <c r="H35" s="35"/>
      <c r="I35" s="35"/>
      <c r="J35" s="35"/>
      <c r="K35" s="15">
        <f t="shared" si="18"/>
        <v>0.72499999999999998</v>
      </c>
      <c r="L35" s="16">
        <f t="shared" si="19"/>
        <v>0</v>
      </c>
      <c r="M35" s="17">
        <v>7</v>
      </c>
      <c r="N35" s="17">
        <v>3</v>
      </c>
      <c r="O35" s="17">
        <v>5</v>
      </c>
      <c r="P35" s="35"/>
      <c r="Q35" s="35"/>
      <c r="R35" s="35"/>
      <c r="S35" s="35"/>
      <c r="T35" s="15">
        <f t="shared" si="20"/>
        <v>0.77500000000000002</v>
      </c>
      <c r="U35" s="16">
        <f t="shared" si="21"/>
        <v>0</v>
      </c>
      <c r="V35" s="17">
        <v>7</v>
      </c>
      <c r="W35" s="17">
        <v>3</v>
      </c>
      <c r="X35" s="17">
        <v>5</v>
      </c>
      <c r="Y35" s="35"/>
      <c r="Z35" s="35"/>
      <c r="AA35" s="35"/>
      <c r="AB35" s="35"/>
      <c r="AC35" s="15">
        <f t="shared" si="22"/>
        <v>0.625</v>
      </c>
      <c r="AD35" s="16">
        <f t="shared" si="23"/>
        <v>0</v>
      </c>
      <c r="AE35" s="17">
        <v>7</v>
      </c>
      <c r="AF35" s="17">
        <v>3</v>
      </c>
      <c r="AG35" s="17">
        <v>5</v>
      </c>
      <c r="AH35" s="35"/>
      <c r="AI35" s="35"/>
      <c r="AJ35" s="35"/>
    </row>
    <row r="36" spans="1:36" x14ac:dyDescent="0.25">
      <c r="A36" s="41"/>
      <c r="B36" s="15"/>
      <c r="C36" s="16">
        <f t="shared" si="17"/>
        <v>0</v>
      </c>
      <c r="D36" s="17"/>
      <c r="E36" s="17"/>
      <c r="F36" s="17"/>
      <c r="G36" s="35"/>
      <c r="H36" s="35"/>
      <c r="I36" s="35"/>
      <c r="J36" s="35"/>
      <c r="K36" s="15"/>
      <c r="L36" s="16">
        <f t="shared" si="19"/>
        <v>0</v>
      </c>
      <c r="M36" s="17"/>
      <c r="N36" s="17"/>
      <c r="O36" s="17"/>
      <c r="P36" s="35"/>
      <c r="Q36" s="35"/>
      <c r="R36" s="35"/>
      <c r="S36" s="35"/>
      <c r="T36" s="15"/>
      <c r="U36" s="16">
        <f t="shared" si="21"/>
        <v>0</v>
      </c>
      <c r="V36" s="17"/>
      <c r="W36" s="17"/>
      <c r="X36" s="17"/>
      <c r="Y36" s="35"/>
      <c r="Z36" s="35"/>
      <c r="AA36" s="35"/>
      <c r="AB36" s="35"/>
      <c r="AC36" s="15"/>
      <c r="AD36" s="16">
        <f t="shared" si="23"/>
        <v>0</v>
      </c>
      <c r="AE36" s="17"/>
      <c r="AF36" s="17"/>
      <c r="AG36" s="17"/>
      <c r="AH36" s="35"/>
      <c r="AI36" s="35"/>
      <c r="AJ36" s="35"/>
    </row>
    <row r="37" spans="1:36" x14ac:dyDescent="0.25">
      <c r="A37" s="41"/>
      <c r="B37" s="17"/>
      <c r="C37" s="16">
        <f t="shared" si="17"/>
        <v>0</v>
      </c>
      <c r="D37" s="17"/>
      <c r="E37" s="17"/>
      <c r="F37" s="17"/>
      <c r="G37" s="35"/>
      <c r="H37" s="35"/>
      <c r="I37" s="35"/>
      <c r="J37" s="35"/>
      <c r="K37" s="17"/>
      <c r="L37" s="16">
        <f t="shared" si="19"/>
        <v>0</v>
      </c>
      <c r="M37" s="17"/>
      <c r="N37" s="17"/>
      <c r="O37" s="17"/>
      <c r="P37" s="35"/>
      <c r="Q37" s="35"/>
      <c r="R37" s="35"/>
      <c r="S37" s="35"/>
      <c r="T37" s="17"/>
      <c r="U37" s="16">
        <f t="shared" si="21"/>
        <v>0</v>
      </c>
      <c r="V37" s="17"/>
      <c r="W37" s="17"/>
      <c r="X37" s="17"/>
      <c r="Y37" s="35"/>
      <c r="Z37" s="35"/>
      <c r="AA37" s="35"/>
      <c r="AB37" s="35"/>
      <c r="AC37" s="17"/>
      <c r="AD37" s="16">
        <f t="shared" si="23"/>
        <v>0</v>
      </c>
      <c r="AE37" s="17"/>
      <c r="AF37" s="17"/>
      <c r="AG37" s="17"/>
      <c r="AH37" s="35"/>
      <c r="AI37" s="35"/>
      <c r="AJ37" s="35"/>
    </row>
    <row r="38" spans="1:36" x14ac:dyDescent="0.25">
      <c r="A38" s="42"/>
      <c r="B38" s="17"/>
      <c r="C38" s="16">
        <f t="shared" si="17"/>
        <v>0</v>
      </c>
      <c r="D38" s="17"/>
      <c r="E38" s="17"/>
      <c r="F38" s="17"/>
      <c r="G38" s="36"/>
      <c r="H38" s="36"/>
      <c r="I38" s="36"/>
      <c r="J38" s="36"/>
      <c r="K38" s="17"/>
      <c r="L38" s="16">
        <f t="shared" si="19"/>
        <v>0</v>
      </c>
      <c r="M38" s="17"/>
      <c r="N38" s="17"/>
      <c r="O38" s="17"/>
      <c r="P38" s="36"/>
      <c r="Q38" s="36"/>
      <c r="R38" s="36"/>
      <c r="S38" s="36"/>
      <c r="T38" s="17"/>
      <c r="U38" s="16">
        <f t="shared" si="21"/>
        <v>0</v>
      </c>
      <c r="V38" s="17"/>
      <c r="W38" s="17"/>
      <c r="X38" s="17"/>
      <c r="Y38" s="36"/>
      <c r="Z38" s="36"/>
      <c r="AA38" s="36"/>
      <c r="AB38" s="36"/>
      <c r="AC38" s="17"/>
      <c r="AD38" s="16">
        <f t="shared" si="23"/>
        <v>0</v>
      </c>
      <c r="AE38" s="17"/>
      <c r="AF38" s="17"/>
      <c r="AG38" s="17"/>
      <c r="AH38" s="36"/>
      <c r="AI38" s="36"/>
      <c r="AJ38" s="36"/>
    </row>
    <row r="39" spans="1:36" x14ac:dyDescent="0.25">
      <c r="A39" s="40" t="s">
        <v>117</v>
      </c>
      <c r="B39" s="11">
        <v>0.65</v>
      </c>
      <c r="C39" s="12" t="s">
        <v>95</v>
      </c>
      <c r="D39" s="13"/>
      <c r="E39" s="13">
        <v>5</v>
      </c>
      <c r="F39" s="13">
        <v>10</v>
      </c>
      <c r="G39" s="37">
        <f>(E39*F39)+(E40*F40)+(E41*F41)+(E42*F42)+(E43*F43)</f>
        <v>50</v>
      </c>
      <c r="H39" s="34">
        <f>AVERAGE(B39:B43)</f>
        <v>0.65</v>
      </c>
      <c r="I39" s="37"/>
      <c r="J39" s="37" t="s">
        <v>120</v>
      </c>
      <c r="K39" s="11">
        <v>0.65</v>
      </c>
      <c r="L39" s="12" t="s">
        <v>95</v>
      </c>
      <c r="M39" s="13"/>
      <c r="N39" s="13">
        <v>5</v>
      </c>
      <c r="O39" s="13">
        <v>10</v>
      </c>
      <c r="P39" s="37">
        <f>(N39*O39)+(N40*O40)+(N41*O41)+(N42*O42)+(N43*O43)</f>
        <v>50</v>
      </c>
      <c r="Q39" s="34">
        <f>AVERAGE(K39:K43)</f>
        <v>0.65</v>
      </c>
      <c r="R39" s="37"/>
      <c r="S39" s="37" t="s">
        <v>117</v>
      </c>
      <c r="T39" s="11">
        <v>0.65</v>
      </c>
      <c r="U39" s="12" t="s">
        <v>95</v>
      </c>
      <c r="V39" s="13"/>
      <c r="W39" s="13">
        <v>5</v>
      </c>
      <c r="X39" s="13">
        <v>10</v>
      </c>
      <c r="Y39" s="37">
        <f>(W39*X39)+(W40*X40)+(W41*X41)+(W42*X42)+(W43*X43)</f>
        <v>50</v>
      </c>
      <c r="Z39" s="34">
        <f>AVERAGE(T39:T43)</f>
        <v>0.65</v>
      </c>
      <c r="AA39" s="37"/>
      <c r="AB39" s="37" t="s">
        <v>120</v>
      </c>
      <c r="AC39" s="11">
        <v>0.65</v>
      </c>
      <c r="AD39" s="12" t="s">
        <v>95</v>
      </c>
      <c r="AE39" s="13"/>
      <c r="AF39" s="13">
        <v>5</v>
      </c>
      <c r="AG39" s="13">
        <v>10</v>
      </c>
      <c r="AH39" s="37">
        <f>(AF39*AG39)+(AF40*AG40)+(AF41*AG41)+(AF42*AG42)+(AF43*AG43)</f>
        <v>50</v>
      </c>
      <c r="AI39" s="34">
        <f>AVERAGE(AC39:AC43)</f>
        <v>0.65</v>
      </c>
      <c r="AJ39" s="37"/>
    </row>
    <row r="40" spans="1:36" x14ac:dyDescent="0.25">
      <c r="A40" s="41"/>
      <c r="B40" s="13"/>
      <c r="C40" s="12" t="s">
        <v>95</v>
      </c>
      <c r="D40" s="13"/>
      <c r="E40" s="13"/>
      <c r="F40" s="13"/>
      <c r="G40" s="35"/>
      <c r="H40" s="35"/>
      <c r="I40" s="35"/>
      <c r="J40" s="35"/>
      <c r="K40" s="13"/>
      <c r="L40" s="12" t="s">
        <v>95</v>
      </c>
      <c r="M40" s="13"/>
      <c r="N40" s="13"/>
      <c r="O40" s="13"/>
      <c r="P40" s="35"/>
      <c r="Q40" s="35"/>
      <c r="R40" s="35"/>
      <c r="S40" s="35"/>
      <c r="T40" s="13"/>
      <c r="U40" s="12" t="s">
        <v>95</v>
      </c>
      <c r="V40" s="13"/>
      <c r="W40" s="13"/>
      <c r="X40" s="13"/>
      <c r="Y40" s="35"/>
      <c r="Z40" s="35"/>
      <c r="AA40" s="35"/>
      <c r="AB40" s="35"/>
      <c r="AC40" s="13"/>
      <c r="AD40" s="12" t="s">
        <v>95</v>
      </c>
      <c r="AE40" s="13"/>
      <c r="AF40" s="13"/>
      <c r="AG40" s="13"/>
      <c r="AH40" s="35"/>
      <c r="AI40" s="35"/>
      <c r="AJ40" s="35"/>
    </row>
    <row r="41" spans="1:36" x14ac:dyDescent="0.25">
      <c r="A41" s="41"/>
      <c r="B41" s="13"/>
      <c r="C41" s="12" t="s">
        <v>95</v>
      </c>
      <c r="D41" s="13"/>
      <c r="E41" s="13"/>
      <c r="F41" s="13"/>
      <c r="G41" s="35"/>
      <c r="H41" s="35"/>
      <c r="I41" s="35"/>
      <c r="J41" s="35"/>
      <c r="K41" s="13"/>
      <c r="L41" s="12" t="s">
        <v>95</v>
      </c>
      <c r="M41" s="13"/>
      <c r="N41" s="13"/>
      <c r="O41" s="13"/>
      <c r="P41" s="35"/>
      <c r="Q41" s="35"/>
      <c r="R41" s="35"/>
      <c r="S41" s="35"/>
      <c r="T41" s="13"/>
      <c r="U41" s="12" t="s">
        <v>95</v>
      </c>
      <c r="V41" s="13"/>
      <c r="W41" s="13"/>
      <c r="X41" s="13"/>
      <c r="Y41" s="35"/>
      <c r="Z41" s="35"/>
      <c r="AA41" s="35"/>
      <c r="AB41" s="35"/>
      <c r="AC41" s="13"/>
      <c r="AD41" s="12" t="s">
        <v>95</v>
      </c>
      <c r="AE41" s="13"/>
      <c r="AF41" s="13"/>
      <c r="AG41" s="13"/>
      <c r="AH41" s="35"/>
      <c r="AI41" s="35"/>
      <c r="AJ41" s="35"/>
    </row>
    <row r="42" spans="1:36" x14ac:dyDescent="0.25">
      <c r="A42" s="41"/>
      <c r="B42" s="13"/>
      <c r="C42" s="12" t="s">
        <v>95</v>
      </c>
      <c r="D42" s="13"/>
      <c r="E42" s="13"/>
      <c r="F42" s="13"/>
      <c r="G42" s="35"/>
      <c r="H42" s="35"/>
      <c r="I42" s="35"/>
      <c r="J42" s="35"/>
      <c r="K42" s="13"/>
      <c r="L42" s="12" t="s">
        <v>95</v>
      </c>
      <c r="M42" s="13"/>
      <c r="N42" s="13"/>
      <c r="O42" s="13"/>
      <c r="P42" s="35"/>
      <c r="Q42" s="35"/>
      <c r="R42" s="35"/>
      <c r="S42" s="35"/>
      <c r="T42" s="13"/>
      <c r="U42" s="12" t="s">
        <v>95</v>
      </c>
      <c r="V42" s="13"/>
      <c r="W42" s="13"/>
      <c r="X42" s="13"/>
      <c r="Y42" s="35"/>
      <c r="Z42" s="35"/>
      <c r="AA42" s="35"/>
      <c r="AB42" s="35"/>
      <c r="AC42" s="13"/>
      <c r="AD42" s="12" t="s">
        <v>95</v>
      </c>
      <c r="AE42" s="13"/>
      <c r="AF42" s="13"/>
      <c r="AG42" s="13"/>
      <c r="AH42" s="35"/>
      <c r="AI42" s="35"/>
      <c r="AJ42" s="35"/>
    </row>
    <row r="43" spans="1:36" x14ac:dyDescent="0.25">
      <c r="A43" s="42"/>
      <c r="B43" s="13"/>
      <c r="C43" s="12" t="s">
        <v>95</v>
      </c>
      <c r="D43" s="13"/>
      <c r="E43" s="13"/>
      <c r="F43" s="13"/>
      <c r="G43" s="36"/>
      <c r="H43" s="36"/>
      <c r="I43" s="36"/>
      <c r="J43" s="36"/>
      <c r="K43" s="13"/>
      <c r="L43" s="12" t="s">
        <v>95</v>
      </c>
      <c r="M43" s="13"/>
      <c r="N43" s="13"/>
      <c r="O43" s="13"/>
      <c r="P43" s="36"/>
      <c r="Q43" s="36"/>
      <c r="R43" s="36"/>
      <c r="S43" s="36"/>
      <c r="T43" s="13"/>
      <c r="U43" s="12" t="s">
        <v>95</v>
      </c>
      <c r="V43" s="13"/>
      <c r="W43" s="13"/>
      <c r="X43" s="13"/>
      <c r="Y43" s="36"/>
      <c r="Z43" s="36"/>
      <c r="AA43" s="36"/>
      <c r="AB43" s="36"/>
      <c r="AC43" s="13"/>
      <c r="AD43" s="12" t="s">
        <v>95</v>
      </c>
      <c r="AE43" s="13"/>
      <c r="AF43" s="13"/>
      <c r="AG43" s="13"/>
      <c r="AH43" s="36"/>
      <c r="AI43" s="36"/>
      <c r="AJ43" s="36"/>
    </row>
    <row r="44" spans="1:36" ht="78.75" x14ac:dyDescent="0.25">
      <c r="A44" s="24" t="s">
        <v>118</v>
      </c>
      <c r="B44" s="17" t="s">
        <v>95</v>
      </c>
      <c r="C44" s="17"/>
      <c r="D44" s="17"/>
      <c r="E44" s="17">
        <v>3</v>
      </c>
      <c r="F44" s="17" t="s">
        <v>119</v>
      </c>
      <c r="G44" s="17" t="s">
        <v>95</v>
      </c>
      <c r="H44" s="17"/>
      <c r="I44" s="17"/>
      <c r="J44" s="17" t="s">
        <v>121</v>
      </c>
      <c r="K44" s="17" t="s">
        <v>95</v>
      </c>
      <c r="L44" s="17"/>
      <c r="M44" s="17"/>
      <c r="N44" s="17">
        <v>3</v>
      </c>
      <c r="O44" s="17" t="s">
        <v>122</v>
      </c>
      <c r="P44" s="17"/>
      <c r="Q44" s="17"/>
      <c r="R44" s="17"/>
      <c r="S44" s="17" t="s">
        <v>116</v>
      </c>
      <c r="T44" s="17" t="s">
        <v>95</v>
      </c>
      <c r="U44" s="17"/>
      <c r="V44" s="17"/>
      <c r="W44" s="17">
        <v>3</v>
      </c>
      <c r="X44" s="17">
        <v>10</v>
      </c>
      <c r="Y44" s="17"/>
      <c r="Z44" s="17"/>
      <c r="AA44" s="17"/>
      <c r="AB44" s="17" t="s">
        <v>115</v>
      </c>
      <c r="AC44" s="17" t="s">
        <v>95</v>
      </c>
      <c r="AD44" s="17"/>
      <c r="AE44" s="17"/>
      <c r="AF44" s="17">
        <v>3</v>
      </c>
      <c r="AG44" s="17">
        <v>10</v>
      </c>
      <c r="AH44" s="17"/>
      <c r="AI44" s="17"/>
      <c r="AJ44" s="17"/>
    </row>
    <row r="45" spans="1:36" ht="13.5" x14ac:dyDescent="0.25">
      <c r="A45" s="33" t="s">
        <v>68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6" ht="13.5" x14ac:dyDescent="0.25">
      <c r="A46" s="33" t="s">
        <v>13</v>
      </c>
      <c r="B46" s="31"/>
      <c r="C46" s="31"/>
      <c r="D46" s="31"/>
      <c r="E46" s="31"/>
      <c r="F46" s="31"/>
      <c r="G46" s="31"/>
      <c r="H46" s="31"/>
      <c r="I46" s="31"/>
      <c r="J46" s="33" t="s">
        <v>14</v>
      </c>
      <c r="K46" s="31"/>
      <c r="L46" s="31"/>
      <c r="M46" s="31"/>
      <c r="N46" s="31"/>
      <c r="O46" s="31"/>
      <c r="P46" s="31"/>
      <c r="Q46" s="31"/>
      <c r="R46" s="31"/>
      <c r="S46" s="33" t="s">
        <v>15</v>
      </c>
      <c r="T46" s="31"/>
      <c r="U46" s="31"/>
      <c r="V46" s="31"/>
      <c r="W46" s="31"/>
      <c r="X46" s="31"/>
      <c r="Y46" s="31"/>
      <c r="Z46" s="31"/>
      <c r="AA46" s="31"/>
      <c r="AB46" s="33" t="s">
        <v>16</v>
      </c>
      <c r="AC46" s="31"/>
      <c r="AD46" s="31"/>
      <c r="AE46" s="31"/>
      <c r="AF46" s="31"/>
      <c r="AG46" s="31"/>
      <c r="AH46" s="31"/>
      <c r="AI46" s="31"/>
      <c r="AJ46" s="31"/>
    </row>
    <row r="47" spans="1:36" ht="31.5" x14ac:dyDescent="0.25">
      <c r="A47" s="10" t="s">
        <v>17</v>
      </c>
      <c r="B47" s="10" t="s">
        <v>18</v>
      </c>
      <c r="C47" s="10" t="s">
        <v>19</v>
      </c>
      <c r="D47" s="10"/>
      <c r="E47" s="10" t="s">
        <v>20</v>
      </c>
      <c r="F47" s="10" t="s">
        <v>21</v>
      </c>
      <c r="G47" s="10" t="s">
        <v>22</v>
      </c>
      <c r="H47" s="10" t="s">
        <v>23</v>
      </c>
      <c r="I47" s="10" t="s">
        <v>24</v>
      </c>
      <c r="J47" s="10" t="s">
        <v>17</v>
      </c>
      <c r="K47" s="10" t="s">
        <v>18</v>
      </c>
      <c r="L47" s="10" t="s">
        <v>19</v>
      </c>
      <c r="M47" s="10"/>
      <c r="N47" s="10" t="s">
        <v>20</v>
      </c>
      <c r="O47" s="10" t="s">
        <v>21</v>
      </c>
      <c r="P47" s="10" t="s">
        <v>22</v>
      </c>
      <c r="Q47" s="10" t="s">
        <v>23</v>
      </c>
      <c r="R47" s="10" t="s">
        <v>24</v>
      </c>
      <c r="S47" s="10" t="s">
        <v>17</v>
      </c>
      <c r="T47" s="10" t="s">
        <v>18</v>
      </c>
      <c r="U47" s="10" t="s">
        <v>19</v>
      </c>
      <c r="V47" s="10"/>
      <c r="W47" s="10" t="s">
        <v>20</v>
      </c>
      <c r="X47" s="10" t="s">
        <v>21</v>
      </c>
      <c r="Y47" s="10" t="s">
        <v>22</v>
      </c>
      <c r="Z47" s="10" t="s">
        <v>23</v>
      </c>
      <c r="AA47" s="10" t="s">
        <v>24</v>
      </c>
      <c r="AB47" s="10" t="s">
        <v>17</v>
      </c>
      <c r="AC47" s="10" t="s">
        <v>18</v>
      </c>
      <c r="AD47" s="10" t="s">
        <v>19</v>
      </c>
      <c r="AE47" s="10"/>
      <c r="AF47" s="10" t="s">
        <v>20</v>
      </c>
      <c r="AG47" s="10" t="s">
        <v>21</v>
      </c>
      <c r="AH47" s="10" t="s">
        <v>22</v>
      </c>
      <c r="AI47" s="10" t="s">
        <v>23</v>
      </c>
      <c r="AJ47" s="10" t="s">
        <v>24</v>
      </c>
    </row>
    <row r="48" spans="1:36" x14ac:dyDescent="0.25">
      <c r="A48" s="40" t="s">
        <v>25</v>
      </c>
      <c r="B48" s="11">
        <f t="shared" ref="B48:B49" si="24">B29+2.5%</f>
        <v>0.85000000000000009</v>
      </c>
      <c r="C48" s="12">
        <f t="shared" ref="C48:C52" si="25">MROUND($C$3*B48,2.5)</f>
        <v>247.5</v>
      </c>
      <c r="D48" s="13">
        <v>8</v>
      </c>
      <c r="E48" s="13">
        <v>1</v>
      </c>
      <c r="F48" s="13">
        <v>5</v>
      </c>
      <c r="G48" s="37">
        <f>(E48*F48)+(E49*F49)+(E50*F50)+(E51*F51)+(E52*F52)</f>
        <v>20</v>
      </c>
      <c r="H48" s="34">
        <f>AVERAGE(B48:B52)</f>
        <v>0.82500000000000007</v>
      </c>
      <c r="I48" s="37" t="s">
        <v>125</v>
      </c>
      <c r="J48" s="37" t="s">
        <v>28</v>
      </c>
      <c r="K48" s="11">
        <f t="shared" ref="K48:K49" si="26">K29+2.5%</f>
        <v>0.85000000000000009</v>
      </c>
      <c r="L48" s="12">
        <f t="shared" ref="L48:L52" si="27">MROUND($C$3*K48,2.5)</f>
        <v>247.5</v>
      </c>
      <c r="M48" s="13">
        <v>8</v>
      </c>
      <c r="N48" s="13">
        <v>1</v>
      </c>
      <c r="O48" s="13">
        <v>5</v>
      </c>
      <c r="P48" s="37">
        <f>(N48*O48)+(N49*O49)+(N50*O50)+(N51*O51)+(N52*O52)</f>
        <v>20</v>
      </c>
      <c r="Q48" s="34">
        <f>AVERAGE(K48:K52)</f>
        <v>0.82500000000000007</v>
      </c>
      <c r="R48" s="37" t="s">
        <v>125</v>
      </c>
      <c r="S48" s="37" t="s">
        <v>38</v>
      </c>
      <c r="T48" s="11">
        <f t="shared" ref="T48:T49" si="28">T29+2.5%</f>
        <v>0.8</v>
      </c>
      <c r="U48" s="12">
        <f t="shared" ref="U48:U52" si="29">MROUND($C$3*T48,2.5)</f>
        <v>235</v>
      </c>
      <c r="V48" s="13">
        <v>8</v>
      </c>
      <c r="W48" s="13">
        <v>1</v>
      </c>
      <c r="X48" s="13">
        <v>5</v>
      </c>
      <c r="Y48" s="37">
        <f>(W48*X48)+(W49*X49)+(W50*X50)+(W51*X51)+(W52*X52)</f>
        <v>20</v>
      </c>
      <c r="Z48" s="34">
        <f>AVERAGE(T48:T52)</f>
        <v>0.77500000000000002</v>
      </c>
      <c r="AA48" s="37" t="s">
        <v>125</v>
      </c>
      <c r="AB48" s="37" t="s">
        <v>96</v>
      </c>
      <c r="AC48" s="11">
        <f t="shared" ref="AC48:AC49" si="30">AC29+2.5%</f>
        <v>0.8</v>
      </c>
      <c r="AD48" s="12">
        <f t="shared" ref="AD48:AD52" si="31">MROUND($C$3*AC48,2.5)</f>
        <v>235</v>
      </c>
      <c r="AE48" s="13">
        <v>8</v>
      </c>
      <c r="AF48" s="13">
        <v>1</v>
      </c>
      <c r="AG48" s="13">
        <v>5</v>
      </c>
      <c r="AH48" s="37">
        <f>(AF48*AG48)+(AF49*AG49)+(AF50*AG50)+(AF51*AG51)+(AF52*AG52)</f>
        <v>20</v>
      </c>
      <c r="AI48" s="34">
        <f>AVERAGE(AC48:AC52)</f>
        <v>0.77500000000000002</v>
      </c>
      <c r="AJ48" s="37" t="s">
        <v>125</v>
      </c>
    </row>
    <row r="49" spans="1:36" x14ac:dyDescent="0.25">
      <c r="A49" s="41"/>
      <c r="B49" s="11">
        <f t="shared" si="24"/>
        <v>0.8</v>
      </c>
      <c r="C49" s="12">
        <f t="shared" si="25"/>
        <v>235</v>
      </c>
      <c r="D49" s="13">
        <v>7</v>
      </c>
      <c r="E49" s="13">
        <v>3</v>
      </c>
      <c r="F49" s="13">
        <v>5</v>
      </c>
      <c r="G49" s="35"/>
      <c r="H49" s="35"/>
      <c r="I49" s="35"/>
      <c r="J49" s="35"/>
      <c r="K49" s="11">
        <f t="shared" si="26"/>
        <v>0.8</v>
      </c>
      <c r="L49" s="12">
        <f t="shared" si="27"/>
        <v>235</v>
      </c>
      <c r="M49" s="13">
        <v>7</v>
      </c>
      <c r="N49" s="13">
        <v>3</v>
      </c>
      <c r="O49" s="13">
        <v>5</v>
      </c>
      <c r="P49" s="35"/>
      <c r="Q49" s="35"/>
      <c r="R49" s="35"/>
      <c r="S49" s="35"/>
      <c r="T49" s="11">
        <f t="shared" si="28"/>
        <v>0.75</v>
      </c>
      <c r="U49" s="12">
        <f t="shared" si="29"/>
        <v>220</v>
      </c>
      <c r="V49" s="13">
        <v>7</v>
      </c>
      <c r="W49" s="13">
        <v>3</v>
      </c>
      <c r="X49" s="13">
        <v>5</v>
      </c>
      <c r="Y49" s="35"/>
      <c r="Z49" s="35"/>
      <c r="AA49" s="35"/>
      <c r="AB49" s="35"/>
      <c r="AC49" s="11">
        <f t="shared" si="30"/>
        <v>0.75</v>
      </c>
      <c r="AD49" s="12">
        <f t="shared" si="31"/>
        <v>220</v>
      </c>
      <c r="AE49" s="13">
        <v>7</v>
      </c>
      <c r="AF49" s="13">
        <v>3</v>
      </c>
      <c r="AG49" s="13">
        <v>5</v>
      </c>
      <c r="AH49" s="35"/>
      <c r="AI49" s="35"/>
      <c r="AJ49" s="35"/>
    </row>
    <row r="50" spans="1:36" x14ac:dyDescent="0.25">
      <c r="A50" s="41"/>
      <c r="B50" s="11"/>
      <c r="C50" s="12">
        <f t="shared" si="25"/>
        <v>0</v>
      </c>
      <c r="D50" s="13"/>
      <c r="E50" s="13"/>
      <c r="F50" s="13"/>
      <c r="G50" s="35"/>
      <c r="H50" s="35"/>
      <c r="I50" s="35"/>
      <c r="J50" s="35"/>
      <c r="K50" s="11"/>
      <c r="L50" s="12">
        <f t="shared" si="27"/>
        <v>0</v>
      </c>
      <c r="M50" s="13"/>
      <c r="N50" s="13"/>
      <c r="O50" s="13"/>
      <c r="P50" s="35"/>
      <c r="Q50" s="35"/>
      <c r="R50" s="35"/>
      <c r="S50" s="35"/>
      <c r="T50" s="11"/>
      <c r="U50" s="12">
        <f t="shared" si="29"/>
        <v>0</v>
      </c>
      <c r="V50" s="13"/>
      <c r="W50" s="13"/>
      <c r="X50" s="13"/>
      <c r="Y50" s="35"/>
      <c r="Z50" s="35"/>
      <c r="AA50" s="35"/>
      <c r="AB50" s="35"/>
      <c r="AC50" s="11"/>
      <c r="AD50" s="12">
        <f t="shared" si="31"/>
        <v>0</v>
      </c>
      <c r="AE50" s="13"/>
      <c r="AF50" s="13"/>
      <c r="AG50" s="13"/>
      <c r="AH50" s="35"/>
      <c r="AI50" s="35"/>
      <c r="AJ50" s="35"/>
    </row>
    <row r="51" spans="1:36" x14ac:dyDescent="0.25">
      <c r="A51" s="41"/>
      <c r="B51" s="13"/>
      <c r="C51" s="12">
        <f t="shared" si="25"/>
        <v>0</v>
      </c>
      <c r="D51" s="13"/>
      <c r="E51" s="13"/>
      <c r="F51" s="13"/>
      <c r="G51" s="35"/>
      <c r="H51" s="35"/>
      <c r="I51" s="35"/>
      <c r="J51" s="35"/>
      <c r="K51" s="13"/>
      <c r="L51" s="12">
        <f t="shared" si="27"/>
        <v>0</v>
      </c>
      <c r="M51" s="13"/>
      <c r="N51" s="13"/>
      <c r="O51" s="13"/>
      <c r="P51" s="35"/>
      <c r="Q51" s="35"/>
      <c r="R51" s="35"/>
      <c r="S51" s="35"/>
      <c r="T51" s="13"/>
      <c r="U51" s="12">
        <f t="shared" si="29"/>
        <v>0</v>
      </c>
      <c r="V51" s="13"/>
      <c r="W51" s="13"/>
      <c r="X51" s="13"/>
      <c r="Y51" s="35"/>
      <c r="Z51" s="35"/>
      <c r="AA51" s="35"/>
      <c r="AB51" s="35"/>
      <c r="AC51" s="13"/>
      <c r="AD51" s="12">
        <f t="shared" si="31"/>
        <v>0</v>
      </c>
      <c r="AE51" s="13"/>
      <c r="AF51" s="13"/>
      <c r="AG51" s="13"/>
      <c r="AH51" s="35"/>
      <c r="AI51" s="35"/>
      <c r="AJ51" s="35"/>
    </row>
    <row r="52" spans="1:36" x14ac:dyDescent="0.25">
      <c r="A52" s="42"/>
      <c r="B52" s="13"/>
      <c r="C52" s="12">
        <f t="shared" si="25"/>
        <v>0</v>
      </c>
      <c r="D52" s="13"/>
      <c r="E52" s="13"/>
      <c r="F52" s="13"/>
      <c r="G52" s="36"/>
      <c r="H52" s="36"/>
      <c r="I52" s="35"/>
      <c r="J52" s="36"/>
      <c r="K52" s="13"/>
      <c r="L52" s="12">
        <f t="shared" si="27"/>
        <v>0</v>
      </c>
      <c r="M52" s="13"/>
      <c r="N52" s="13"/>
      <c r="O52" s="13"/>
      <c r="P52" s="36"/>
      <c r="Q52" s="36"/>
      <c r="R52" s="35"/>
      <c r="S52" s="36"/>
      <c r="T52" s="13"/>
      <c r="U52" s="12">
        <f t="shared" si="29"/>
        <v>0</v>
      </c>
      <c r="V52" s="13"/>
      <c r="W52" s="13"/>
      <c r="X52" s="13"/>
      <c r="Y52" s="36"/>
      <c r="Z52" s="36"/>
      <c r="AA52" s="35"/>
      <c r="AB52" s="36"/>
      <c r="AC52" s="13"/>
      <c r="AD52" s="12">
        <f t="shared" si="31"/>
        <v>0</v>
      </c>
      <c r="AE52" s="13"/>
      <c r="AF52" s="13"/>
      <c r="AG52" s="13"/>
      <c r="AH52" s="36"/>
      <c r="AI52" s="36"/>
      <c r="AJ52" s="35"/>
    </row>
    <row r="53" spans="1:36" x14ac:dyDescent="0.25">
      <c r="A53" s="43" t="s">
        <v>31</v>
      </c>
      <c r="B53" s="15">
        <f t="shared" ref="B53:B54" si="32">B34+2.5%</f>
        <v>0.85000000000000009</v>
      </c>
      <c r="C53" s="16">
        <f t="shared" ref="C53:C57" si="33">MROUND($G$3*B53,2.5)</f>
        <v>0</v>
      </c>
      <c r="D53" s="17">
        <v>8</v>
      </c>
      <c r="E53" s="17">
        <v>1</v>
      </c>
      <c r="F53" s="17">
        <v>5</v>
      </c>
      <c r="G53" s="38">
        <f>(E53*F53)+(E54*F54)+(E55*F55)+(E56*F56)+(E57*F57)</f>
        <v>20</v>
      </c>
      <c r="H53" s="39">
        <f>AVERAGE(B53:B57)</f>
        <v>0.82500000000000007</v>
      </c>
      <c r="I53" s="35"/>
      <c r="J53" s="38" t="s">
        <v>69</v>
      </c>
      <c r="K53" s="15">
        <f t="shared" ref="K53:K54" si="34">K34+2.5%</f>
        <v>0.8</v>
      </c>
      <c r="L53" s="16">
        <f t="shared" ref="L53:L57" si="35">MROUND($G$3*K53,2.5)</f>
        <v>0</v>
      </c>
      <c r="M53" s="17">
        <v>8</v>
      </c>
      <c r="N53" s="17">
        <v>1</v>
      </c>
      <c r="O53" s="17">
        <v>5</v>
      </c>
      <c r="P53" s="38">
        <f>(N53*O53)+(N54*O54)+(N55*O55)+(N56*O56)+(N57*O57)</f>
        <v>20</v>
      </c>
      <c r="Q53" s="39">
        <f>AVERAGE(K53:K57)</f>
        <v>0.77500000000000002</v>
      </c>
      <c r="R53" s="35"/>
      <c r="S53" s="38" t="s">
        <v>94</v>
      </c>
      <c r="T53" s="15">
        <f t="shared" ref="T53:T54" si="36">T34+2.5%</f>
        <v>0.85000000000000009</v>
      </c>
      <c r="U53" s="16">
        <f t="shared" ref="U53:U57" si="37">MROUND($G$3*T53,2.5)</f>
        <v>0</v>
      </c>
      <c r="V53" s="17">
        <v>8</v>
      </c>
      <c r="W53" s="17">
        <v>1</v>
      </c>
      <c r="X53" s="17">
        <v>5</v>
      </c>
      <c r="Y53" s="38">
        <f>(W53*X53)+(W54*X54)+(W55*X55)+(W56*X56)+(W57*X57)</f>
        <v>20</v>
      </c>
      <c r="Z53" s="39">
        <f>AVERAGE(T53:T57)</f>
        <v>0.82500000000000007</v>
      </c>
      <c r="AA53" s="35"/>
      <c r="AB53" s="38" t="s">
        <v>111</v>
      </c>
      <c r="AC53" s="15">
        <f t="shared" ref="AC53:AC54" si="38">AC34+2.5%</f>
        <v>0.70000000000000007</v>
      </c>
      <c r="AD53" s="16">
        <f t="shared" ref="AD53:AD57" si="39">MROUND($G$3*AC53,2.5)</f>
        <v>0</v>
      </c>
      <c r="AE53" s="17">
        <v>8</v>
      </c>
      <c r="AF53" s="17">
        <v>1</v>
      </c>
      <c r="AG53" s="17">
        <v>5</v>
      </c>
      <c r="AH53" s="38">
        <f>(AF53*AG53)+(AF54*AG54)+(AF55*AG55)+(AF56*AG56)+(AF57*AG57)</f>
        <v>20</v>
      </c>
      <c r="AI53" s="39">
        <f>AVERAGE(AC53:AC57)</f>
        <v>0.67500000000000004</v>
      </c>
      <c r="AJ53" s="35"/>
    </row>
    <row r="54" spans="1:36" x14ac:dyDescent="0.25">
      <c r="A54" s="41"/>
      <c r="B54" s="15">
        <f t="shared" si="32"/>
        <v>0.8</v>
      </c>
      <c r="C54" s="16">
        <f t="shared" si="33"/>
        <v>0</v>
      </c>
      <c r="D54" s="17">
        <v>7</v>
      </c>
      <c r="E54" s="17">
        <v>3</v>
      </c>
      <c r="F54" s="17">
        <v>5</v>
      </c>
      <c r="G54" s="35"/>
      <c r="H54" s="35"/>
      <c r="I54" s="35"/>
      <c r="J54" s="35"/>
      <c r="K54" s="15">
        <f t="shared" si="34"/>
        <v>0.75</v>
      </c>
      <c r="L54" s="16">
        <f t="shared" si="35"/>
        <v>0</v>
      </c>
      <c r="M54" s="17">
        <v>7</v>
      </c>
      <c r="N54" s="17">
        <v>3</v>
      </c>
      <c r="O54" s="17">
        <v>5</v>
      </c>
      <c r="P54" s="35"/>
      <c r="Q54" s="35"/>
      <c r="R54" s="35"/>
      <c r="S54" s="35"/>
      <c r="T54" s="15">
        <f t="shared" si="36"/>
        <v>0.8</v>
      </c>
      <c r="U54" s="16">
        <f t="shared" si="37"/>
        <v>0</v>
      </c>
      <c r="V54" s="17">
        <v>7</v>
      </c>
      <c r="W54" s="17">
        <v>3</v>
      </c>
      <c r="X54" s="17">
        <v>5</v>
      </c>
      <c r="Y54" s="35"/>
      <c r="Z54" s="35"/>
      <c r="AA54" s="35"/>
      <c r="AB54" s="35"/>
      <c r="AC54" s="15">
        <f t="shared" si="38"/>
        <v>0.65</v>
      </c>
      <c r="AD54" s="16">
        <f t="shared" si="39"/>
        <v>0</v>
      </c>
      <c r="AE54" s="17">
        <v>7</v>
      </c>
      <c r="AF54" s="17">
        <v>3</v>
      </c>
      <c r="AG54" s="17">
        <v>5</v>
      </c>
      <c r="AH54" s="35"/>
      <c r="AI54" s="35"/>
      <c r="AJ54" s="35"/>
    </row>
    <row r="55" spans="1:36" x14ac:dyDescent="0.25">
      <c r="A55" s="41"/>
      <c r="B55" s="15"/>
      <c r="C55" s="16">
        <f t="shared" si="33"/>
        <v>0</v>
      </c>
      <c r="D55" s="17"/>
      <c r="E55" s="17"/>
      <c r="F55" s="17"/>
      <c r="G55" s="35"/>
      <c r="H55" s="35"/>
      <c r="I55" s="35"/>
      <c r="J55" s="35"/>
      <c r="K55" s="15"/>
      <c r="L55" s="16">
        <f t="shared" si="35"/>
        <v>0</v>
      </c>
      <c r="M55" s="17"/>
      <c r="N55" s="17"/>
      <c r="O55" s="17"/>
      <c r="P55" s="35"/>
      <c r="Q55" s="35"/>
      <c r="R55" s="35"/>
      <c r="S55" s="35"/>
      <c r="T55" s="15"/>
      <c r="U55" s="16">
        <f t="shared" si="37"/>
        <v>0</v>
      </c>
      <c r="V55" s="17"/>
      <c r="W55" s="17"/>
      <c r="X55" s="17"/>
      <c r="Y55" s="35"/>
      <c r="Z55" s="35"/>
      <c r="AA55" s="35"/>
      <c r="AB55" s="35"/>
      <c r="AC55" s="15"/>
      <c r="AD55" s="16">
        <f t="shared" si="39"/>
        <v>0</v>
      </c>
      <c r="AE55" s="17"/>
      <c r="AF55" s="17"/>
      <c r="AG55" s="17"/>
      <c r="AH55" s="35"/>
      <c r="AI55" s="35"/>
      <c r="AJ55" s="35"/>
    </row>
    <row r="56" spans="1:36" x14ac:dyDescent="0.25">
      <c r="A56" s="41"/>
      <c r="B56" s="17"/>
      <c r="C56" s="16">
        <f t="shared" si="33"/>
        <v>0</v>
      </c>
      <c r="D56" s="17"/>
      <c r="E56" s="17"/>
      <c r="F56" s="17"/>
      <c r="G56" s="35"/>
      <c r="H56" s="35"/>
      <c r="I56" s="35"/>
      <c r="J56" s="35"/>
      <c r="K56" s="17"/>
      <c r="L56" s="16">
        <f t="shared" si="35"/>
        <v>0</v>
      </c>
      <c r="M56" s="17"/>
      <c r="N56" s="17"/>
      <c r="O56" s="17"/>
      <c r="P56" s="35"/>
      <c r="Q56" s="35"/>
      <c r="R56" s="35"/>
      <c r="S56" s="35"/>
      <c r="T56" s="17"/>
      <c r="U56" s="16">
        <f t="shared" si="37"/>
        <v>0</v>
      </c>
      <c r="V56" s="17"/>
      <c r="W56" s="17"/>
      <c r="X56" s="17"/>
      <c r="Y56" s="35"/>
      <c r="Z56" s="35"/>
      <c r="AA56" s="35"/>
      <c r="AB56" s="35"/>
      <c r="AC56" s="17"/>
      <c r="AD56" s="16">
        <f t="shared" si="39"/>
        <v>0</v>
      </c>
      <c r="AE56" s="17"/>
      <c r="AF56" s="17"/>
      <c r="AG56" s="17"/>
      <c r="AH56" s="35"/>
      <c r="AI56" s="35"/>
      <c r="AJ56" s="35"/>
    </row>
    <row r="57" spans="1:36" x14ac:dyDescent="0.25">
      <c r="A57" s="42"/>
      <c r="B57" s="17"/>
      <c r="C57" s="16">
        <f t="shared" si="33"/>
        <v>0</v>
      </c>
      <c r="D57" s="17"/>
      <c r="E57" s="17"/>
      <c r="F57" s="17"/>
      <c r="G57" s="36"/>
      <c r="H57" s="36"/>
      <c r="I57" s="36"/>
      <c r="J57" s="36"/>
      <c r="K57" s="17"/>
      <c r="L57" s="16">
        <f t="shared" si="35"/>
        <v>0</v>
      </c>
      <c r="M57" s="17"/>
      <c r="N57" s="17"/>
      <c r="O57" s="17"/>
      <c r="P57" s="36"/>
      <c r="Q57" s="36"/>
      <c r="R57" s="36"/>
      <c r="S57" s="36"/>
      <c r="T57" s="17"/>
      <c r="U57" s="16">
        <f t="shared" si="37"/>
        <v>0</v>
      </c>
      <c r="V57" s="17"/>
      <c r="W57" s="17"/>
      <c r="X57" s="17"/>
      <c r="Y57" s="36"/>
      <c r="Z57" s="36"/>
      <c r="AA57" s="36"/>
      <c r="AB57" s="36"/>
      <c r="AC57" s="17"/>
      <c r="AD57" s="16">
        <f t="shared" si="39"/>
        <v>0</v>
      </c>
      <c r="AE57" s="17"/>
      <c r="AF57" s="17"/>
      <c r="AG57" s="17"/>
      <c r="AH57" s="36"/>
      <c r="AI57" s="36"/>
      <c r="AJ57" s="36"/>
    </row>
    <row r="58" spans="1:36" x14ac:dyDescent="0.25">
      <c r="A58" s="40" t="s">
        <v>117</v>
      </c>
      <c r="B58" s="11">
        <v>0.7</v>
      </c>
      <c r="C58" s="12" t="s">
        <v>95</v>
      </c>
      <c r="D58" s="13"/>
      <c r="E58" s="13">
        <v>5</v>
      </c>
      <c r="F58" s="13">
        <v>8</v>
      </c>
      <c r="G58" s="37">
        <f>(E58*F58)+(E59*F59)+(E60*F60)+(E61*F61)+(E62*F62)</f>
        <v>40</v>
      </c>
      <c r="H58" s="34">
        <f>AVERAGE(B58:B62)</f>
        <v>0.7</v>
      </c>
      <c r="I58" s="37"/>
      <c r="J58" s="37" t="s">
        <v>120</v>
      </c>
      <c r="K58" s="11">
        <v>0.7</v>
      </c>
      <c r="L58" s="12" t="s">
        <v>95</v>
      </c>
      <c r="M58" s="13"/>
      <c r="N58" s="13">
        <v>5</v>
      </c>
      <c r="O58" s="13">
        <v>8</v>
      </c>
      <c r="P58" s="37">
        <f>(N58*O58)+(N59*O59)+(N60*O60)+(N61*O61)+(N62*O62)</f>
        <v>40</v>
      </c>
      <c r="Q58" s="34">
        <f>AVERAGE(K58:K62)</f>
        <v>0.7</v>
      </c>
      <c r="R58" s="37"/>
      <c r="S58" s="37" t="s">
        <v>117</v>
      </c>
      <c r="T58" s="11">
        <v>0.7</v>
      </c>
      <c r="U58" s="12" t="s">
        <v>95</v>
      </c>
      <c r="V58" s="13"/>
      <c r="W58" s="13">
        <v>5</v>
      </c>
      <c r="X58" s="13">
        <v>8</v>
      </c>
      <c r="Y58" s="37">
        <f>(W58*X58)+(W59*X59)+(W60*X60)+(W61*X61)+(W62*X62)</f>
        <v>40</v>
      </c>
      <c r="Z58" s="34">
        <f>AVERAGE(T58:T62)</f>
        <v>0.7</v>
      </c>
      <c r="AA58" s="37"/>
      <c r="AB58" s="37" t="s">
        <v>120</v>
      </c>
      <c r="AC58" s="11">
        <v>0.7</v>
      </c>
      <c r="AD58" s="12" t="s">
        <v>95</v>
      </c>
      <c r="AE58" s="13"/>
      <c r="AF58" s="13">
        <v>5</v>
      </c>
      <c r="AG58" s="13">
        <v>8</v>
      </c>
      <c r="AH58" s="37">
        <f>(AF58*AG58)+(AF59*AG59)+(AF60*AG60)+(AF61*AG61)+(AF62*AG62)</f>
        <v>40</v>
      </c>
      <c r="AI58" s="34">
        <f>AVERAGE(AC58:AC62)</f>
        <v>0.7</v>
      </c>
      <c r="AJ58" s="37"/>
    </row>
    <row r="59" spans="1:36" x14ac:dyDescent="0.25">
      <c r="A59" s="41"/>
      <c r="B59" s="13"/>
      <c r="C59" s="12" t="s">
        <v>95</v>
      </c>
      <c r="D59" s="13"/>
      <c r="E59" s="13"/>
      <c r="F59" s="13"/>
      <c r="G59" s="35"/>
      <c r="H59" s="35"/>
      <c r="I59" s="35"/>
      <c r="J59" s="35"/>
      <c r="K59" s="13"/>
      <c r="L59" s="12" t="s">
        <v>95</v>
      </c>
      <c r="M59" s="13"/>
      <c r="N59" s="13"/>
      <c r="O59" s="13"/>
      <c r="P59" s="35"/>
      <c r="Q59" s="35"/>
      <c r="R59" s="35"/>
      <c r="S59" s="35"/>
      <c r="T59" s="13"/>
      <c r="U59" s="12" t="s">
        <v>95</v>
      </c>
      <c r="V59" s="13"/>
      <c r="W59" s="13"/>
      <c r="X59" s="13"/>
      <c r="Y59" s="35"/>
      <c r="Z59" s="35"/>
      <c r="AA59" s="35"/>
      <c r="AB59" s="35"/>
      <c r="AC59" s="13"/>
      <c r="AD59" s="12" t="s">
        <v>95</v>
      </c>
      <c r="AE59" s="13"/>
      <c r="AF59" s="13"/>
      <c r="AG59" s="13"/>
      <c r="AH59" s="35"/>
      <c r="AI59" s="35"/>
      <c r="AJ59" s="35"/>
    </row>
    <row r="60" spans="1:36" x14ac:dyDescent="0.25">
      <c r="A60" s="41"/>
      <c r="B60" s="13"/>
      <c r="C60" s="12" t="s">
        <v>95</v>
      </c>
      <c r="D60" s="13"/>
      <c r="E60" s="13"/>
      <c r="F60" s="13"/>
      <c r="G60" s="35"/>
      <c r="H60" s="35"/>
      <c r="I60" s="35"/>
      <c r="J60" s="35"/>
      <c r="K60" s="13"/>
      <c r="L60" s="12" t="s">
        <v>95</v>
      </c>
      <c r="M60" s="13"/>
      <c r="N60" s="13"/>
      <c r="O60" s="13"/>
      <c r="P60" s="35"/>
      <c r="Q60" s="35"/>
      <c r="R60" s="35"/>
      <c r="S60" s="35"/>
      <c r="T60" s="13"/>
      <c r="U60" s="12" t="s">
        <v>95</v>
      </c>
      <c r="V60" s="13"/>
      <c r="W60" s="13"/>
      <c r="X60" s="13"/>
      <c r="Y60" s="35"/>
      <c r="Z60" s="35"/>
      <c r="AA60" s="35"/>
      <c r="AB60" s="35"/>
      <c r="AC60" s="13"/>
      <c r="AD60" s="12" t="s">
        <v>95</v>
      </c>
      <c r="AE60" s="13"/>
      <c r="AF60" s="13"/>
      <c r="AG60" s="13"/>
      <c r="AH60" s="35"/>
      <c r="AI60" s="35"/>
      <c r="AJ60" s="35"/>
    </row>
    <row r="61" spans="1:36" x14ac:dyDescent="0.25">
      <c r="A61" s="41"/>
      <c r="B61" s="13"/>
      <c r="C61" s="12" t="s">
        <v>95</v>
      </c>
      <c r="D61" s="13"/>
      <c r="E61" s="13"/>
      <c r="F61" s="13"/>
      <c r="G61" s="35"/>
      <c r="H61" s="35"/>
      <c r="I61" s="35"/>
      <c r="J61" s="35"/>
      <c r="K61" s="13"/>
      <c r="L61" s="12" t="s">
        <v>95</v>
      </c>
      <c r="M61" s="13"/>
      <c r="N61" s="13"/>
      <c r="O61" s="13"/>
      <c r="P61" s="35"/>
      <c r="Q61" s="35"/>
      <c r="R61" s="35"/>
      <c r="S61" s="35"/>
      <c r="T61" s="13"/>
      <c r="U61" s="12" t="s">
        <v>95</v>
      </c>
      <c r="V61" s="13"/>
      <c r="W61" s="13"/>
      <c r="X61" s="13"/>
      <c r="Y61" s="35"/>
      <c r="Z61" s="35"/>
      <c r="AA61" s="35"/>
      <c r="AB61" s="35"/>
      <c r="AC61" s="13"/>
      <c r="AD61" s="12" t="s">
        <v>95</v>
      </c>
      <c r="AE61" s="13"/>
      <c r="AF61" s="13"/>
      <c r="AG61" s="13"/>
      <c r="AH61" s="35"/>
      <c r="AI61" s="35"/>
      <c r="AJ61" s="35"/>
    </row>
    <row r="62" spans="1:36" x14ac:dyDescent="0.25">
      <c r="A62" s="42"/>
      <c r="B62" s="13"/>
      <c r="C62" s="12" t="s">
        <v>95</v>
      </c>
      <c r="D62" s="13"/>
      <c r="E62" s="13"/>
      <c r="F62" s="13"/>
      <c r="G62" s="36"/>
      <c r="H62" s="36"/>
      <c r="I62" s="36"/>
      <c r="J62" s="36"/>
      <c r="K62" s="13"/>
      <c r="L62" s="12" t="s">
        <v>95</v>
      </c>
      <c r="M62" s="13"/>
      <c r="N62" s="13"/>
      <c r="O62" s="13"/>
      <c r="P62" s="36"/>
      <c r="Q62" s="36"/>
      <c r="R62" s="36"/>
      <c r="S62" s="36"/>
      <c r="T62" s="13"/>
      <c r="U62" s="12" t="s">
        <v>95</v>
      </c>
      <c r="V62" s="13"/>
      <c r="W62" s="13"/>
      <c r="X62" s="13"/>
      <c r="Y62" s="36"/>
      <c r="Z62" s="36"/>
      <c r="AA62" s="36"/>
      <c r="AB62" s="36"/>
      <c r="AC62" s="13"/>
      <c r="AD62" s="12" t="s">
        <v>95</v>
      </c>
      <c r="AE62" s="13"/>
      <c r="AF62" s="13"/>
      <c r="AG62" s="13"/>
      <c r="AH62" s="36"/>
      <c r="AI62" s="36"/>
      <c r="AJ62" s="36"/>
    </row>
    <row r="63" spans="1:36" ht="78.75" x14ac:dyDescent="0.25">
      <c r="A63" s="24" t="s">
        <v>118</v>
      </c>
      <c r="B63" s="17" t="s">
        <v>95</v>
      </c>
      <c r="C63" s="17"/>
      <c r="D63" s="17"/>
      <c r="E63" s="17">
        <v>3</v>
      </c>
      <c r="F63" s="17" t="s">
        <v>119</v>
      </c>
      <c r="G63" s="17" t="s">
        <v>95</v>
      </c>
      <c r="H63" s="17"/>
      <c r="I63" s="17"/>
      <c r="J63" s="17" t="s">
        <v>121</v>
      </c>
      <c r="K63" s="17" t="s">
        <v>95</v>
      </c>
      <c r="L63" s="17"/>
      <c r="M63" s="17"/>
      <c r="N63" s="17">
        <v>3</v>
      </c>
      <c r="O63" s="17" t="s">
        <v>122</v>
      </c>
      <c r="P63" s="17"/>
      <c r="Q63" s="17"/>
      <c r="R63" s="17"/>
      <c r="S63" s="17" t="s">
        <v>116</v>
      </c>
      <c r="T63" s="17" t="s">
        <v>95</v>
      </c>
      <c r="U63" s="17"/>
      <c r="V63" s="17"/>
      <c r="W63" s="17">
        <v>3</v>
      </c>
      <c r="X63" s="17">
        <v>10</v>
      </c>
      <c r="Y63" s="17"/>
      <c r="Z63" s="17"/>
      <c r="AA63" s="17"/>
      <c r="AB63" s="17" t="s">
        <v>115</v>
      </c>
      <c r="AC63" s="17" t="s">
        <v>95</v>
      </c>
      <c r="AD63" s="17"/>
      <c r="AE63" s="17"/>
      <c r="AF63" s="17">
        <v>3</v>
      </c>
      <c r="AG63" s="17">
        <v>10</v>
      </c>
      <c r="AH63" s="17"/>
      <c r="AI63" s="17"/>
      <c r="AJ63" s="17"/>
    </row>
    <row r="64" spans="1:36" ht="13.5" x14ac:dyDescent="0.25">
      <c r="A64" s="33" t="s">
        <v>86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1:36" ht="13.5" x14ac:dyDescent="0.25">
      <c r="A65" s="33" t="s">
        <v>13</v>
      </c>
      <c r="B65" s="31"/>
      <c r="C65" s="31"/>
      <c r="D65" s="31"/>
      <c r="E65" s="31"/>
      <c r="F65" s="31"/>
      <c r="G65" s="31"/>
      <c r="H65" s="31"/>
      <c r="I65" s="31"/>
      <c r="J65" s="33" t="s">
        <v>14</v>
      </c>
      <c r="K65" s="31"/>
      <c r="L65" s="31"/>
      <c r="M65" s="31"/>
      <c r="N65" s="31"/>
      <c r="O65" s="31"/>
      <c r="P65" s="31"/>
      <c r="Q65" s="31"/>
      <c r="R65" s="31"/>
      <c r="S65" s="33" t="s">
        <v>15</v>
      </c>
      <c r="T65" s="31"/>
      <c r="U65" s="31"/>
      <c r="V65" s="31"/>
      <c r="W65" s="31"/>
      <c r="X65" s="31"/>
      <c r="Y65" s="31"/>
      <c r="Z65" s="31"/>
      <c r="AA65" s="31"/>
      <c r="AB65" s="33" t="s">
        <v>16</v>
      </c>
      <c r="AC65" s="31"/>
      <c r="AD65" s="31"/>
      <c r="AE65" s="31"/>
      <c r="AF65" s="31"/>
      <c r="AG65" s="31"/>
      <c r="AH65" s="31"/>
      <c r="AI65" s="31"/>
      <c r="AJ65" s="31"/>
    </row>
    <row r="66" spans="1:36" ht="31.5" x14ac:dyDescent="0.25">
      <c r="A66" s="10" t="s">
        <v>17</v>
      </c>
      <c r="B66" s="10" t="s">
        <v>18</v>
      </c>
      <c r="C66" s="10" t="s">
        <v>19</v>
      </c>
      <c r="D66" s="10"/>
      <c r="E66" s="10" t="s">
        <v>20</v>
      </c>
      <c r="F66" s="10" t="s">
        <v>21</v>
      </c>
      <c r="G66" s="10" t="s">
        <v>22</v>
      </c>
      <c r="H66" s="10" t="s">
        <v>23</v>
      </c>
      <c r="I66" s="10" t="s">
        <v>24</v>
      </c>
      <c r="J66" s="10" t="s">
        <v>17</v>
      </c>
      <c r="K66" s="10" t="s">
        <v>18</v>
      </c>
      <c r="L66" s="10" t="s">
        <v>19</v>
      </c>
      <c r="M66" s="10"/>
      <c r="N66" s="10" t="s">
        <v>20</v>
      </c>
      <c r="O66" s="10" t="s">
        <v>21</v>
      </c>
      <c r="P66" s="10" t="s">
        <v>22</v>
      </c>
      <c r="Q66" s="10" t="s">
        <v>23</v>
      </c>
      <c r="R66" s="10" t="s">
        <v>24</v>
      </c>
      <c r="S66" s="10" t="s">
        <v>17</v>
      </c>
      <c r="T66" s="10" t="s">
        <v>18</v>
      </c>
      <c r="U66" s="10" t="s">
        <v>19</v>
      </c>
      <c r="V66" s="10"/>
      <c r="W66" s="10" t="s">
        <v>20</v>
      </c>
      <c r="X66" s="10" t="s">
        <v>21</v>
      </c>
      <c r="Y66" s="10" t="s">
        <v>22</v>
      </c>
      <c r="Z66" s="10" t="s">
        <v>23</v>
      </c>
      <c r="AA66" s="10" t="s">
        <v>24</v>
      </c>
      <c r="AB66" s="10" t="s">
        <v>17</v>
      </c>
      <c r="AC66" s="10" t="s">
        <v>18</v>
      </c>
      <c r="AD66" s="10" t="s">
        <v>19</v>
      </c>
      <c r="AE66" s="10"/>
      <c r="AF66" s="10" t="s">
        <v>20</v>
      </c>
      <c r="AG66" s="10" t="s">
        <v>21</v>
      </c>
      <c r="AH66" s="10" t="s">
        <v>22</v>
      </c>
      <c r="AI66" s="10" t="s">
        <v>23</v>
      </c>
      <c r="AJ66" s="10" t="s">
        <v>24</v>
      </c>
    </row>
    <row r="67" spans="1:36" x14ac:dyDescent="0.25">
      <c r="A67" s="40" t="s">
        <v>25</v>
      </c>
      <c r="B67" s="11">
        <f t="shared" ref="B67:B68" si="40">B48+2.5%</f>
        <v>0.87500000000000011</v>
      </c>
      <c r="C67" s="12">
        <f t="shared" ref="C67:C71" si="41">MROUND($C$3*B67,2.5)</f>
        <v>255</v>
      </c>
      <c r="D67" s="13">
        <v>8</v>
      </c>
      <c r="E67" s="13">
        <v>1</v>
      </c>
      <c r="F67" s="13">
        <v>5</v>
      </c>
      <c r="G67" s="37">
        <f>(E67*F67)+(E68*F68)+(E69*F69)+(E70*F70)+(E71*F71)</f>
        <v>20</v>
      </c>
      <c r="H67" s="34">
        <f>AVERAGE(B67:B71)</f>
        <v>0.85000000000000009</v>
      </c>
      <c r="I67" s="37" t="s">
        <v>125</v>
      </c>
      <c r="J67" s="37" t="s">
        <v>28</v>
      </c>
      <c r="K67" s="11">
        <f t="shared" ref="K67:K68" si="42">K48+2.5%</f>
        <v>0.87500000000000011</v>
      </c>
      <c r="L67" s="12">
        <f t="shared" ref="L67:L71" si="43">MROUND($C$3*K67,2.5)</f>
        <v>255</v>
      </c>
      <c r="M67" s="13">
        <v>8</v>
      </c>
      <c r="N67" s="13">
        <v>1</v>
      </c>
      <c r="O67" s="13">
        <v>5</v>
      </c>
      <c r="P67" s="37">
        <f>(N67*O67)+(N68*O68)+(N69*O69)+(N70*O70)+(N71*O71)</f>
        <v>20</v>
      </c>
      <c r="Q67" s="34">
        <f>AVERAGE(K67:K71)</f>
        <v>0.85000000000000009</v>
      </c>
      <c r="R67" s="37" t="s">
        <v>125</v>
      </c>
      <c r="S67" s="37" t="s">
        <v>38</v>
      </c>
      <c r="T67" s="11">
        <f t="shared" ref="T67:T68" si="44">T48+2.5%</f>
        <v>0.82500000000000007</v>
      </c>
      <c r="U67" s="12">
        <f t="shared" ref="U67:U71" si="45">MROUND($C$3*T67,2.5)</f>
        <v>242.5</v>
      </c>
      <c r="V67" s="13">
        <v>8</v>
      </c>
      <c r="W67" s="13">
        <v>1</v>
      </c>
      <c r="X67" s="13">
        <v>5</v>
      </c>
      <c r="Y67" s="37">
        <f>(W67*X67)+(W68*X68)+(W69*X69)+(W70*X70)+(W71*X71)</f>
        <v>20</v>
      </c>
      <c r="Z67" s="34">
        <f>AVERAGE(T67:T71)</f>
        <v>0.8</v>
      </c>
      <c r="AA67" s="37" t="s">
        <v>125</v>
      </c>
      <c r="AB67" s="37" t="s">
        <v>96</v>
      </c>
      <c r="AC67" s="11">
        <f t="shared" ref="AC67:AC68" si="46">AC48+2.5%</f>
        <v>0.82500000000000007</v>
      </c>
      <c r="AD67" s="12">
        <f t="shared" ref="AD67:AD71" si="47">MROUND($C$3*AC67,2.5)</f>
        <v>242.5</v>
      </c>
      <c r="AE67" s="13">
        <v>8</v>
      </c>
      <c r="AF67" s="13">
        <v>1</v>
      </c>
      <c r="AG67" s="13">
        <v>5</v>
      </c>
      <c r="AH67" s="37">
        <f>(AF67*AG67)+(AF68*AG68)+(AF69*AG69)+(AF70*AG70)+(AF71*AG71)</f>
        <v>20</v>
      </c>
      <c r="AI67" s="34">
        <f>AVERAGE(AC67:AC71)</f>
        <v>0.8</v>
      </c>
      <c r="AJ67" s="37" t="s">
        <v>125</v>
      </c>
    </row>
    <row r="68" spans="1:36" x14ac:dyDescent="0.25">
      <c r="A68" s="41"/>
      <c r="B68" s="11">
        <f t="shared" si="40"/>
        <v>0.82500000000000007</v>
      </c>
      <c r="C68" s="12">
        <f t="shared" si="41"/>
        <v>242.5</v>
      </c>
      <c r="D68" s="13">
        <v>7</v>
      </c>
      <c r="E68" s="13">
        <v>3</v>
      </c>
      <c r="F68" s="13">
        <v>5</v>
      </c>
      <c r="G68" s="35"/>
      <c r="H68" s="35"/>
      <c r="I68" s="35"/>
      <c r="J68" s="35"/>
      <c r="K68" s="11">
        <f t="shared" si="42"/>
        <v>0.82500000000000007</v>
      </c>
      <c r="L68" s="12">
        <f t="shared" si="43"/>
        <v>242.5</v>
      </c>
      <c r="M68" s="13">
        <v>7</v>
      </c>
      <c r="N68" s="13">
        <v>3</v>
      </c>
      <c r="O68" s="13">
        <v>5</v>
      </c>
      <c r="P68" s="35"/>
      <c r="Q68" s="35"/>
      <c r="R68" s="35"/>
      <c r="S68" s="35"/>
      <c r="T68" s="11">
        <f t="shared" si="44"/>
        <v>0.77500000000000002</v>
      </c>
      <c r="U68" s="12">
        <f t="shared" si="45"/>
        <v>227.5</v>
      </c>
      <c r="V68" s="13">
        <v>7</v>
      </c>
      <c r="W68" s="13">
        <v>3</v>
      </c>
      <c r="X68" s="13">
        <v>5</v>
      </c>
      <c r="Y68" s="35"/>
      <c r="Z68" s="35"/>
      <c r="AA68" s="35"/>
      <c r="AB68" s="35"/>
      <c r="AC68" s="11">
        <f t="shared" si="46"/>
        <v>0.77500000000000002</v>
      </c>
      <c r="AD68" s="12">
        <f t="shared" si="47"/>
        <v>227.5</v>
      </c>
      <c r="AE68" s="13">
        <v>7</v>
      </c>
      <c r="AF68" s="13">
        <v>3</v>
      </c>
      <c r="AG68" s="13">
        <v>5</v>
      </c>
      <c r="AH68" s="35"/>
      <c r="AI68" s="35"/>
      <c r="AJ68" s="35"/>
    </row>
    <row r="69" spans="1:36" x14ac:dyDescent="0.25">
      <c r="A69" s="41"/>
      <c r="B69" s="11"/>
      <c r="C69" s="12">
        <f t="shared" si="41"/>
        <v>0</v>
      </c>
      <c r="D69" s="13"/>
      <c r="E69" s="13"/>
      <c r="F69" s="13"/>
      <c r="G69" s="35"/>
      <c r="H69" s="35"/>
      <c r="I69" s="35"/>
      <c r="J69" s="35"/>
      <c r="K69" s="11"/>
      <c r="L69" s="12">
        <f t="shared" si="43"/>
        <v>0</v>
      </c>
      <c r="M69" s="13"/>
      <c r="N69" s="13"/>
      <c r="O69" s="13"/>
      <c r="P69" s="35"/>
      <c r="Q69" s="35"/>
      <c r="R69" s="35"/>
      <c r="S69" s="35"/>
      <c r="T69" s="11"/>
      <c r="U69" s="12">
        <f t="shared" si="45"/>
        <v>0</v>
      </c>
      <c r="V69" s="13"/>
      <c r="W69" s="13"/>
      <c r="X69" s="13"/>
      <c r="Y69" s="35"/>
      <c r="Z69" s="35"/>
      <c r="AA69" s="35"/>
      <c r="AB69" s="35"/>
      <c r="AC69" s="11"/>
      <c r="AD69" s="12">
        <f t="shared" si="47"/>
        <v>0</v>
      </c>
      <c r="AE69" s="13"/>
      <c r="AF69" s="13"/>
      <c r="AG69" s="13"/>
      <c r="AH69" s="35"/>
      <c r="AI69" s="35"/>
      <c r="AJ69" s="35"/>
    </row>
    <row r="70" spans="1:36" x14ac:dyDescent="0.25">
      <c r="A70" s="41"/>
      <c r="B70" s="13"/>
      <c r="C70" s="12">
        <f t="shared" si="41"/>
        <v>0</v>
      </c>
      <c r="D70" s="13"/>
      <c r="E70" s="13"/>
      <c r="F70" s="13"/>
      <c r="G70" s="35"/>
      <c r="H70" s="35"/>
      <c r="I70" s="35"/>
      <c r="J70" s="35"/>
      <c r="K70" s="13"/>
      <c r="L70" s="12">
        <f t="shared" si="43"/>
        <v>0</v>
      </c>
      <c r="M70" s="13"/>
      <c r="N70" s="13"/>
      <c r="O70" s="13"/>
      <c r="P70" s="35"/>
      <c r="Q70" s="35"/>
      <c r="R70" s="35"/>
      <c r="S70" s="35"/>
      <c r="T70" s="13"/>
      <c r="U70" s="12">
        <f t="shared" si="45"/>
        <v>0</v>
      </c>
      <c r="V70" s="13"/>
      <c r="W70" s="13"/>
      <c r="X70" s="13"/>
      <c r="Y70" s="35"/>
      <c r="Z70" s="35"/>
      <c r="AA70" s="35"/>
      <c r="AB70" s="35"/>
      <c r="AC70" s="13"/>
      <c r="AD70" s="12">
        <f t="shared" si="47"/>
        <v>0</v>
      </c>
      <c r="AE70" s="13"/>
      <c r="AF70" s="13"/>
      <c r="AG70" s="13"/>
      <c r="AH70" s="35"/>
      <c r="AI70" s="35"/>
      <c r="AJ70" s="35"/>
    </row>
    <row r="71" spans="1:36" x14ac:dyDescent="0.25">
      <c r="A71" s="42"/>
      <c r="B71" s="13"/>
      <c r="C71" s="12">
        <f t="shared" si="41"/>
        <v>0</v>
      </c>
      <c r="D71" s="13"/>
      <c r="E71" s="13"/>
      <c r="F71" s="13"/>
      <c r="G71" s="36"/>
      <c r="H71" s="36"/>
      <c r="I71" s="35"/>
      <c r="J71" s="36"/>
      <c r="K71" s="13"/>
      <c r="L71" s="12">
        <f t="shared" si="43"/>
        <v>0</v>
      </c>
      <c r="M71" s="13"/>
      <c r="N71" s="13"/>
      <c r="O71" s="13"/>
      <c r="P71" s="36"/>
      <c r="Q71" s="36"/>
      <c r="R71" s="35"/>
      <c r="S71" s="36"/>
      <c r="T71" s="13"/>
      <c r="U71" s="12">
        <f t="shared" si="45"/>
        <v>0</v>
      </c>
      <c r="V71" s="13"/>
      <c r="W71" s="13"/>
      <c r="X71" s="13"/>
      <c r="Y71" s="36"/>
      <c r="Z71" s="36"/>
      <c r="AA71" s="35"/>
      <c r="AB71" s="36"/>
      <c r="AC71" s="13"/>
      <c r="AD71" s="12">
        <f t="shared" si="47"/>
        <v>0</v>
      </c>
      <c r="AE71" s="13"/>
      <c r="AF71" s="13"/>
      <c r="AG71" s="13"/>
      <c r="AH71" s="36"/>
      <c r="AI71" s="36"/>
      <c r="AJ71" s="35"/>
    </row>
    <row r="72" spans="1:36" x14ac:dyDescent="0.25">
      <c r="A72" s="43" t="s">
        <v>31</v>
      </c>
      <c r="B72" s="15">
        <f t="shared" ref="B72:B73" si="48">B53+2.5%</f>
        <v>0.87500000000000011</v>
      </c>
      <c r="C72" s="16">
        <f t="shared" ref="C72:C76" si="49">MROUND($G$3*B72,2.5)</f>
        <v>0</v>
      </c>
      <c r="D72" s="17">
        <v>8</v>
      </c>
      <c r="E72" s="17">
        <v>1</v>
      </c>
      <c r="F72" s="17">
        <v>5</v>
      </c>
      <c r="G72" s="38">
        <f>(E72*F72)+(E73*F73)+(E74*F74)+(E75*F75)+(E76*F76)</f>
        <v>20</v>
      </c>
      <c r="H72" s="39">
        <f>AVERAGE(B72:B76)</f>
        <v>0.85000000000000009</v>
      </c>
      <c r="I72" s="35"/>
      <c r="J72" s="38" t="s">
        <v>69</v>
      </c>
      <c r="K72" s="15">
        <f t="shared" ref="K72:K73" si="50">K53+2.5%</f>
        <v>0.82500000000000007</v>
      </c>
      <c r="L72" s="16">
        <f t="shared" ref="L72:L76" si="51">MROUND($G$3*K72,2.5)</f>
        <v>0</v>
      </c>
      <c r="M72" s="17">
        <v>8</v>
      </c>
      <c r="N72" s="17">
        <v>1</v>
      </c>
      <c r="O72" s="17">
        <v>5</v>
      </c>
      <c r="P72" s="38">
        <f>(N72*O72)+(N73*O73)+(N74*O74)+(N75*O75)+(N76*O76)</f>
        <v>20</v>
      </c>
      <c r="Q72" s="39">
        <f>AVERAGE(K72:K76)</f>
        <v>0.8</v>
      </c>
      <c r="R72" s="35"/>
      <c r="S72" s="38" t="s">
        <v>94</v>
      </c>
      <c r="T72" s="15">
        <f t="shared" ref="T72:T73" si="52">T53+2.5%</f>
        <v>0.87500000000000011</v>
      </c>
      <c r="U72" s="16">
        <f t="shared" ref="U72:U76" si="53">MROUND($G$3*T72,2.5)</f>
        <v>0</v>
      </c>
      <c r="V72" s="17">
        <v>8</v>
      </c>
      <c r="W72" s="17">
        <v>1</v>
      </c>
      <c r="X72" s="17">
        <v>5</v>
      </c>
      <c r="Y72" s="38">
        <f>(W72*X72)+(W73*X73)+(W74*X74)+(W75*X75)+(W76*X76)</f>
        <v>20</v>
      </c>
      <c r="Z72" s="39">
        <f>AVERAGE(T72:T76)</f>
        <v>0.85000000000000009</v>
      </c>
      <c r="AA72" s="35"/>
      <c r="AB72" s="38" t="s">
        <v>111</v>
      </c>
      <c r="AC72" s="15">
        <f t="shared" ref="AC72:AC73" si="54">AC53+2.5%</f>
        <v>0.72500000000000009</v>
      </c>
      <c r="AD72" s="16">
        <f t="shared" ref="AD72:AD76" si="55">MROUND($G$3*AC72,2.5)</f>
        <v>0</v>
      </c>
      <c r="AE72" s="17">
        <v>8</v>
      </c>
      <c r="AF72" s="17">
        <v>1</v>
      </c>
      <c r="AG72" s="17">
        <v>5</v>
      </c>
      <c r="AH72" s="38">
        <f>(AF72*AG72)+(AF73*AG73)+(AF74*AG74)+(AF75*AG75)+(AF76*AG76)</f>
        <v>20</v>
      </c>
      <c r="AI72" s="39">
        <f>AVERAGE(AC72:AC76)</f>
        <v>0.70000000000000007</v>
      </c>
      <c r="AJ72" s="35"/>
    </row>
    <row r="73" spans="1:36" x14ac:dyDescent="0.25">
      <c r="A73" s="41"/>
      <c r="B73" s="15">
        <f t="shared" si="48"/>
        <v>0.82500000000000007</v>
      </c>
      <c r="C73" s="16">
        <f t="shared" si="49"/>
        <v>0</v>
      </c>
      <c r="D73" s="17">
        <v>7</v>
      </c>
      <c r="E73" s="17">
        <v>3</v>
      </c>
      <c r="F73" s="17">
        <v>5</v>
      </c>
      <c r="G73" s="35"/>
      <c r="H73" s="35"/>
      <c r="I73" s="35"/>
      <c r="J73" s="35"/>
      <c r="K73" s="15">
        <f t="shared" si="50"/>
        <v>0.77500000000000002</v>
      </c>
      <c r="L73" s="16">
        <f t="shared" si="51"/>
        <v>0</v>
      </c>
      <c r="M73" s="17">
        <v>7</v>
      </c>
      <c r="N73" s="17">
        <v>3</v>
      </c>
      <c r="O73" s="17">
        <v>5</v>
      </c>
      <c r="P73" s="35"/>
      <c r="Q73" s="35"/>
      <c r="R73" s="35"/>
      <c r="S73" s="35"/>
      <c r="T73" s="15">
        <f t="shared" si="52"/>
        <v>0.82500000000000007</v>
      </c>
      <c r="U73" s="16">
        <f t="shared" si="53"/>
        <v>0</v>
      </c>
      <c r="V73" s="17">
        <v>7</v>
      </c>
      <c r="W73" s="17">
        <v>3</v>
      </c>
      <c r="X73" s="17">
        <v>5</v>
      </c>
      <c r="Y73" s="35"/>
      <c r="Z73" s="35"/>
      <c r="AA73" s="35"/>
      <c r="AB73" s="35"/>
      <c r="AC73" s="15">
        <f t="shared" si="54"/>
        <v>0.67500000000000004</v>
      </c>
      <c r="AD73" s="16">
        <f t="shared" si="55"/>
        <v>0</v>
      </c>
      <c r="AE73" s="17">
        <v>7</v>
      </c>
      <c r="AF73" s="17">
        <v>3</v>
      </c>
      <c r="AG73" s="17">
        <v>5</v>
      </c>
      <c r="AH73" s="35"/>
      <c r="AI73" s="35"/>
      <c r="AJ73" s="35"/>
    </row>
    <row r="74" spans="1:36" x14ac:dyDescent="0.25">
      <c r="A74" s="41"/>
      <c r="B74" s="15"/>
      <c r="C74" s="16">
        <f t="shared" si="49"/>
        <v>0</v>
      </c>
      <c r="D74" s="17"/>
      <c r="E74" s="17"/>
      <c r="F74" s="17"/>
      <c r="G74" s="35"/>
      <c r="H74" s="35"/>
      <c r="I74" s="35"/>
      <c r="J74" s="35"/>
      <c r="K74" s="15"/>
      <c r="L74" s="16">
        <f t="shared" si="51"/>
        <v>0</v>
      </c>
      <c r="M74" s="17"/>
      <c r="N74" s="17"/>
      <c r="O74" s="17"/>
      <c r="P74" s="35"/>
      <c r="Q74" s="35"/>
      <c r="R74" s="35"/>
      <c r="S74" s="35"/>
      <c r="T74" s="15"/>
      <c r="U74" s="16">
        <f t="shared" si="53"/>
        <v>0</v>
      </c>
      <c r="V74" s="17"/>
      <c r="W74" s="17"/>
      <c r="X74" s="17"/>
      <c r="Y74" s="35"/>
      <c r="Z74" s="35"/>
      <c r="AA74" s="35"/>
      <c r="AB74" s="35"/>
      <c r="AC74" s="15"/>
      <c r="AD74" s="16">
        <f t="shared" si="55"/>
        <v>0</v>
      </c>
      <c r="AE74" s="17"/>
      <c r="AF74" s="17"/>
      <c r="AG74" s="17"/>
      <c r="AH74" s="35"/>
      <c r="AI74" s="35"/>
      <c r="AJ74" s="35"/>
    </row>
    <row r="75" spans="1:36" x14ac:dyDescent="0.25">
      <c r="A75" s="41"/>
      <c r="B75" s="17"/>
      <c r="C75" s="16">
        <f t="shared" si="49"/>
        <v>0</v>
      </c>
      <c r="D75" s="17"/>
      <c r="E75" s="17"/>
      <c r="F75" s="17"/>
      <c r="G75" s="35"/>
      <c r="H75" s="35"/>
      <c r="I75" s="35"/>
      <c r="J75" s="35"/>
      <c r="K75" s="17"/>
      <c r="L75" s="16">
        <f t="shared" si="51"/>
        <v>0</v>
      </c>
      <c r="M75" s="17"/>
      <c r="N75" s="17"/>
      <c r="O75" s="17"/>
      <c r="P75" s="35"/>
      <c r="Q75" s="35"/>
      <c r="R75" s="35"/>
      <c r="S75" s="35"/>
      <c r="T75" s="17"/>
      <c r="U75" s="16">
        <f t="shared" si="53"/>
        <v>0</v>
      </c>
      <c r="V75" s="17"/>
      <c r="W75" s="17"/>
      <c r="X75" s="17"/>
      <c r="Y75" s="35"/>
      <c r="Z75" s="35"/>
      <c r="AA75" s="35"/>
      <c r="AB75" s="35"/>
      <c r="AC75" s="17"/>
      <c r="AD75" s="16">
        <f t="shared" si="55"/>
        <v>0</v>
      </c>
      <c r="AE75" s="17"/>
      <c r="AF75" s="17"/>
      <c r="AG75" s="17"/>
      <c r="AH75" s="35"/>
      <c r="AI75" s="35"/>
      <c r="AJ75" s="35"/>
    </row>
    <row r="76" spans="1:36" x14ac:dyDescent="0.25">
      <c r="A76" s="42"/>
      <c r="B76" s="17"/>
      <c r="C76" s="16">
        <f t="shared" si="49"/>
        <v>0</v>
      </c>
      <c r="D76" s="17"/>
      <c r="E76" s="17"/>
      <c r="F76" s="17"/>
      <c r="G76" s="36"/>
      <c r="H76" s="36"/>
      <c r="I76" s="36"/>
      <c r="J76" s="36"/>
      <c r="K76" s="17"/>
      <c r="L76" s="16">
        <f t="shared" si="51"/>
        <v>0</v>
      </c>
      <c r="M76" s="17"/>
      <c r="N76" s="17"/>
      <c r="O76" s="17"/>
      <c r="P76" s="36"/>
      <c r="Q76" s="36"/>
      <c r="R76" s="36"/>
      <c r="S76" s="36"/>
      <c r="T76" s="17"/>
      <c r="U76" s="16">
        <f t="shared" si="53"/>
        <v>0</v>
      </c>
      <c r="V76" s="17"/>
      <c r="W76" s="17"/>
      <c r="X76" s="17"/>
      <c r="Y76" s="36"/>
      <c r="Z76" s="36"/>
      <c r="AA76" s="36"/>
      <c r="AB76" s="36"/>
      <c r="AC76" s="17"/>
      <c r="AD76" s="16">
        <f t="shared" si="55"/>
        <v>0</v>
      </c>
      <c r="AE76" s="17"/>
      <c r="AF76" s="17"/>
      <c r="AG76" s="17"/>
      <c r="AH76" s="36"/>
      <c r="AI76" s="36"/>
      <c r="AJ76" s="36"/>
    </row>
    <row r="77" spans="1:36" x14ac:dyDescent="0.25">
      <c r="A77" s="40" t="s">
        <v>117</v>
      </c>
      <c r="B77" s="11">
        <v>0.75</v>
      </c>
      <c r="C77" s="12" t="s">
        <v>95</v>
      </c>
      <c r="D77" s="13"/>
      <c r="E77" s="13">
        <v>5</v>
      </c>
      <c r="F77" s="13">
        <v>8</v>
      </c>
      <c r="G77" s="37">
        <f>(E77*F77)+(E78*F78)+(E79*F79)+(E80*F80)+(E81*F81)</f>
        <v>40</v>
      </c>
      <c r="H77" s="34">
        <f>AVERAGE(B77:B81)</f>
        <v>0.75</v>
      </c>
      <c r="I77" s="37"/>
      <c r="J77" s="37" t="s">
        <v>120</v>
      </c>
      <c r="K77" s="11">
        <v>0.75</v>
      </c>
      <c r="L77" s="12" t="s">
        <v>95</v>
      </c>
      <c r="M77" s="13"/>
      <c r="N77" s="13">
        <v>5</v>
      </c>
      <c r="O77" s="13">
        <v>8</v>
      </c>
      <c r="P77" s="37">
        <f>(N77*O77)+(N78*O78)+(N79*O79)+(N80*O80)+(N81*O81)</f>
        <v>40</v>
      </c>
      <c r="Q77" s="34">
        <f>AVERAGE(K77:K81)</f>
        <v>0.75</v>
      </c>
      <c r="R77" s="37"/>
      <c r="S77" s="37" t="s">
        <v>117</v>
      </c>
      <c r="T77" s="11">
        <v>0.75</v>
      </c>
      <c r="U77" s="12" t="s">
        <v>95</v>
      </c>
      <c r="V77" s="13"/>
      <c r="W77" s="13">
        <v>5</v>
      </c>
      <c r="X77" s="13">
        <v>8</v>
      </c>
      <c r="Y77" s="37">
        <f>(W77*X77)+(W78*X78)+(W79*X79)+(W80*X80)+(W81*X81)</f>
        <v>40</v>
      </c>
      <c r="Z77" s="34">
        <f>AVERAGE(T77:T81)</f>
        <v>0.75</v>
      </c>
      <c r="AA77" s="37"/>
      <c r="AB77" s="37" t="s">
        <v>120</v>
      </c>
      <c r="AC77" s="11">
        <v>0.75</v>
      </c>
      <c r="AD77" s="12" t="s">
        <v>95</v>
      </c>
      <c r="AE77" s="13"/>
      <c r="AF77" s="13">
        <v>5</v>
      </c>
      <c r="AG77" s="13">
        <v>8</v>
      </c>
      <c r="AH77" s="37">
        <f>(AF77*AG77)+(AF78*AG78)+(AF79*AG79)+(AF80*AG80)+(AF81*AG81)</f>
        <v>40</v>
      </c>
      <c r="AI77" s="34">
        <f>AVERAGE(AC77:AC81)</f>
        <v>0.75</v>
      </c>
      <c r="AJ77" s="37"/>
    </row>
    <row r="78" spans="1:36" x14ac:dyDescent="0.25">
      <c r="A78" s="41"/>
      <c r="B78" s="13"/>
      <c r="C78" s="12" t="s">
        <v>95</v>
      </c>
      <c r="D78" s="13"/>
      <c r="E78" s="13"/>
      <c r="F78" s="13"/>
      <c r="G78" s="35"/>
      <c r="H78" s="35"/>
      <c r="I78" s="35"/>
      <c r="J78" s="35"/>
      <c r="K78" s="13"/>
      <c r="L78" s="12" t="s">
        <v>95</v>
      </c>
      <c r="M78" s="13"/>
      <c r="N78" s="13"/>
      <c r="O78" s="13"/>
      <c r="P78" s="35"/>
      <c r="Q78" s="35"/>
      <c r="R78" s="35"/>
      <c r="S78" s="35"/>
      <c r="T78" s="13"/>
      <c r="U78" s="12" t="s">
        <v>95</v>
      </c>
      <c r="V78" s="13"/>
      <c r="W78" s="13"/>
      <c r="X78" s="13"/>
      <c r="Y78" s="35"/>
      <c r="Z78" s="35"/>
      <c r="AA78" s="35"/>
      <c r="AB78" s="35"/>
      <c r="AC78" s="13"/>
      <c r="AD78" s="12" t="s">
        <v>95</v>
      </c>
      <c r="AE78" s="13"/>
      <c r="AF78" s="13"/>
      <c r="AG78" s="13"/>
      <c r="AH78" s="35"/>
      <c r="AI78" s="35"/>
      <c r="AJ78" s="35"/>
    </row>
    <row r="79" spans="1:36" x14ac:dyDescent="0.25">
      <c r="A79" s="41"/>
      <c r="B79" s="13"/>
      <c r="C79" s="12" t="s">
        <v>95</v>
      </c>
      <c r="D79" s="13"/>
      <c r="E79" s="13"/>
      <c r="F79" s="13"/>
      <c r="G79" s="35"/>
      <c r="H79" s="35"/>
      <c r="I79" s="35"/>
      <c r="J79" s="35"/>
      <c r="K79" s="13"/>
      <c r="L79" s="12" t="s">
        <v>95</v>
      </c>
      <c r="M79" s="13"/>
      <c r="N79" s="13"/>
      <c r="O79" s="13"/>
      <c r="P79" s="35"/>
      <c r="Q79" s="35"/>
      <c r="R79" s="35"/>
      <c r="S79" s="35"/>
      <c r="T79" s="13"/>
      <c r="U79" s="12" t="s">
        <v>95</v>
      </c>
      <c r="V79" s="13"/>
      <c r="W79" s="13"/>
      <c r="X79" s="13"/>
      <c r="Y79" s="35"/>
      <c r="Z79" s="35"/>
      <c r="AA79" s="35"/>
      <c r="AB79" s="35"/>
      <c r="AC79" s="13"/>
      <c r="AD79" s="12" t="s">
        <v>95</v>
      </c>
      <c r="AE79" s="13"/>
      <c r="AF79" s="13"/>
      <c r="AG79" s="13"/>
      <c r="AH79" s="35"/>
      <c r="AI79" s="35"/>
      <c r="AJ79" s="35"/>
    </row>
    <row r="80" spans="1:36" x14ac:dyDescent="0.25">
      <c r="A80" s="41"/>
      <c r="B80" s="13"/>
      <c r="C80" s="12" t="s">
        <v>95</v>
      </c>
      <c r="D80" s="13"/>
      <c r="E80" s="13"/>
      <c r="F80" s="13"/>
      <c r="G80" s="35"/>
      <c r="H80" s="35"/>
      <c r="I80" s="35"/>
      <c r="J80" s="35"/>
      <c r="K80" s="13"/>
      <c r="L80" s="12" t="s">
        <v>95</v>
      </c>
      <c r="M80" s="13"/>
      <c r="N80" s="13"/>
      <c r="O80" s="13"/>
      <c r="P80" s="35"/>
      <c r="Q80" s="35"/>
      <c r="R80" s="35"/>
      <c r="S80" s="35"/>
      <c r="T80" s="13"/>
      <c r="U80" s="12" t="s">
        <v>95</v>
      </c>
      <c r="V80" s="13"/>
      <c r="W80" s="13"/>
      <c r="X80" s="13"/>
      <c r="Y80" s="35"/>
      <c r="Z80" s="35"/>
      <c r="AA80" s="35"/>
      <c r="AB80" s="35"/>
      <c r="AC80" s="13"/>
      <c r="AD80" s="12" t="s">
        <v>95</v>
      </c>
      <c r="AE80" s="13"/>
      <c r="AF80" s="13"/>
      <c r="AG80" s="13"/>
      <c r="AH80" s="35"/>
      <c r="AI80" s="35"/>
      <c r="AJ80" s="35"/>
    </row>
    <row r="81" spans="1:36" x14ac:dyDescent="0.25">
      <c r="A81" s="42"/>
      <c r="B81" s="13"/>
      <c r="C81" s="12" t="s">
        <v>95</v>
      </c>
      <c r="D81" s="13"/>
      <c r="E81" s="13"/>
      <c r="F81" s="13"/>
      <c r="G81" s="36"/>
      <c r="H81" s="36"/>
      <c r="I81" s="36"/>
      <c r="J81" s="36"/>
      <c r="K81" s="13"/>
      <c r="L81" s="12" t="s">
        <v>95</v>
      </c>
      <c r="M81" s="13"/>
      <c r="N81" s="13"/>
      <c r="O81" s="13"/>
      <c r="P81" s="36"/>
      <c r="Q81" s="36"/>
      <c r="R81" s="36"/>
      <c r="S81" s="36"/>
      <c r="T81" s="13"/>
      <c r="U81" s="12" t="s">
        <v>95</v>
      </c>
      <c r="V81" s="13"/>
      <c r="W81" s="13"/>
      <c r="X81" s="13"/>
      <c r="Y81" s="36"/>
      <c r="Z81" s="36"/>
      <c r="AA81" s="36"/>
      <c r="AB81" s="36"/>
      <c r="AC81" s="13"/>
      <c r="AD81" s="12" t="s">
        <v>95</v>
      </c>
      <c r="AE81" s="13"/>
      <c r="AF81" s="13"/>
      <c r="AG81" s="13"/>
      <c r="AH81" s="36"/>
      <c r="AI81" s="36"/>
      <c r="AJ81" s="36"/>
    </row>
    <row r="82" spans="1:36" ht="78.75" x14ac:dyDescent="0.25">
      <c r="A82" s="24" t="s">
        <v>118</v>
      </c>
      <c r="B82" s="17" t="s">
        <v>95</v>
      </c>
      <c r="C82" s="17"/>
      <c r="D82" s="17"/>
      <c r="E82" s="17">
        <v>3</v>
      </c>
      <c r="F82" s="17" t="s">
        <v>119</v>
      </c>
      <c r="G82" s="17" t="s">
        <v>95</v>
      </c>
      <c r="H82" s="17"/>
      <c r="I82" s="17"/>
      <c r="J82" s="17" t="s">
        <v>121</v>
      </c>
      <c r="K82" s="17" t="s">
        <v>95</v>
      </c>
      <c r="L82" s="17"/>
      <c r="M82" s="17"/>
      <c r="N82" s="17">
        <v>3</v>
      </c>
      <c r="O82" s="17" t="s">
        <v>122</v>
      </c>
      <c r="P82" s="17"/>
      <c r="Q82" s="17"/>
      <c r="R82" s="17"/>
      <c r="S82" s="17" t="s">
        <v>116</v>
      </c>
      <c r="T82" s="17" t="s">
        <v>95</v>
      </c>
      <c r="U82" s="17"/>
      <c r="V82" s="17"/>
      <c r="W82" s="17">
        <v>3</v>
      </c>
      <c r="X82" s="17">
        <v>10</v>
      </c>
      <c r="Y82" s="17"/>
      <c r="Z82" s="17"/>
      <c r="AA82" s="17"/>
      <c r="AB82" s="17" t="s">
        <v>115</v>
      </c>
      <c r="AC82" s="17" t="s">
        <v>95</v>
      </c>
      <c r="AD82" s="17"/>
      <c r="AE82" s="17"/>
      <c r="AF82" s="17">
        <v>3</v>
      </c>
      <c r="AG82" s="17">
        <v>10</v>
      </c>
      <c r="AH82" s="17"/>
      <c r="AI82" s="17"/>
      <c r="AJ82" s="17"/>
    </row>
  </sheetData>
  <mergeCells count="205">
    <mergeCell ref="S39:S43"/>
    <mergeCell ref="Y39:Y43"/>
    <mergeCell ref="Z39:Z43"/>
    <mergeCell ref="AA39:AA43"/>
    <mergeCell ref="AB39:AB43"/>
    <mergeCell ref="AH48:AH52"/>
    <mergeCell ref="AI48:AI52"/>
    <mergeCell ref="G48:G52"/>
    <mergeCell ref="H48:H52"/>
    <mergeCell ref="J48:J52"/>
    <mergeCell ref="P48:P52"/>
    <mergeCell ref="Q48:Q52"/>
    <mergeCell ref="S48:S52"/>
    <mergeCell ref="Y48:Y52"/>
    <mergeCell ref="AH34:AH38"/>
    <mergeCell ref="AI34:AI38"/>
    <mergeCell ref="S29:S33"/>
    <mergeCell ref="AA29:AA38"/>
    <mergeCell ref="AJ29:AJ38"/>
    <mergeCell ref="S34:S38"/>
    <mergeCell ref="Y34:Y38"/>
    <mergeCell ref="Z34:Z38"/>
    <mergeCell ref="AB34:AB38"/>
    <mergeCell ref="Y29:Y33"/>
    <mergeCell ref="Z29:Z33"/>
    <mergeCell ref="AB29:AB33"/>
    <mergeCell ref="AH29:AH33"/>
    <mergeCell ref="AI29:AI33"/>
    <mergeCell ref="AH10:AH14"/>
    <mergeCell ref="AI10:AI14"/>
    <mergeCell ref="AJ10:AJ19"/>
    <mergeCell ref="AH15:AH19"/>
    <mergeCell ref="AI15:AI19"/>
    <mergeCell ref="AB20:AB24"/>
    <mergeCell ref="AH20:AH24"/>
    <mergeCell ref="AH67:AH71"/>
    <mergeCell ref="AJ67:AJ76"/>
    <mergeCell ref="AB72:AB76"/>
    <mergeCell ref="AH72:AH76"/>
    <mergeCell ref="AI72:AI76"/>
    <mergeCell ref="AH77:AH81"/>
    <mergeCell ref="Y15:Y19"/>
    <mergeCell ref="Z15:Z19"/>
    <mergeCell ref="Q10:Q14"/>
    <mergeCell ref="R10:R19"/>
    <mergeCell ref="Y10:Y14"/>
    <mergeCell ref="Z10:Z14"/>
    <mergeCell ref="AA10:AA19"/>
    <mergeCell ref="AB10:AB14"/>
    <mergeCell ref="Q15:Q19"/>
    <mergeCell ref="AB15:AB19"/>
    <mergeCell ref="Z20:Z24"/>
    <mergeCell ref="AA20:AA24"/>
    <mergeCell ref="S10:S14"/>
    <mergeCell ref="S15:S19"/>
    <mergeCell ref="Q20:Q24"/>
    <mergeCell ref="R20:R24"/>
    <mergeCell ref="S20:S24"/>
    <mergeCell ref="Y20:Y24"/>
    <mergeCell ref="A64:AJ64"/>
    <mergeCell ref="A65:I65"/>
    <mergeCell ref="J65:R65"/>
    <mergeCell ref="S65:AA65"/>
    <mergeCell ref="AB65:AJ65"/>
    <mergeCell ref="A67:A71"/>
    <mergeCell ref="AI67:AI71"/>
    <mergeCell ref="G77:G81"/>
    <mergeCell ref="H77:H81"/>
    <mergeCell ref="J77:J81"/>
    <mergeCell ref="P77:P81"/>
    <mergeCell ref="Q77:Q81"/>
    <mergeCell ref="R77:R81"/>
    <mergeCell ref="S77:S81"/>
    <mergeCell ref="G67:G71"/>
    <mergeCell ref="H67:H71"/>
    <mergeCell ref="I67:I76"/>
    <mergeCell ref="A72:A76"/>
    <mergeCell ref="G72:G76"/>
    <mergeCell ref="H72:H76"/>
    <mergeCell ref="A77:A81"/>
    <mergeCell ref="I77:I81"/>
    <mergeCell ref="AI77:AI81"/>
    <mergeCell ref="AJ77:AJ81"/>
    <mergeCell ref="J67:J71"/>
    <mergeCell ref="P67:P71"/>
    <mergeCell ref="R67:R76"/>
    <mergeCell ref="J72:J76"/>
    <mergeCell ref="P72:P76"/>
    <mergeCell ref="Q72:Q76"/>
    <mergeCell ref="S72:S76"/>
    <mergeCell ref="Q67:Q71"/>
    <mergeCell ref="S67:S71"/>
    <mergeCell ref="AA77:AA81"/>
    <mergeCell ref="AB77:AB81"/>
    <mergeCell ref="Y67:Y71"/>
    <mergeCell ref="Z67:Z71"/>
    <mergeCell ref="AA67:AA76"/>
    <mergeCell ref="Y72:Y76"/>
    <mergeCell ref="Z72:Z76"/>
    <mergeCell ref="Y77:Y81"/>
    <mergeCell ref="Z77:Z81"/>
    <mergeCell ref="AB67:AB71"/>
    <mergeCell ref="AJ39:AJ43"/>
    <mergeCell ref="A45:AJ45"/>
    <mergeCell ref="A46:I46"/>
    <mergeCell ref="J46:R46"/>
    <mergeCell ref="S46:AA46"/>
    <mergeCell ref="AB46:AJ46"/>
    <mergeCell ref="G58:G62"/>
    <mergeCell ref="H58:H62"/>
    <mergeCell ref="I58:I62"/>
    <mergeCell ref="J58:J62"/>
    <mergeCell ref="P58:P62"/>
    <mergeCell ref="Q58:Q62"/>
    <mergeCell ref="R58:R62"/>
    <mergeCell ref="S58:S62"/>
    <mergeCell ref="Y58:Y62"/>
    <mergeCell ref="Z58:Z62"/>
    <mergeCell ref="AA58:AA62"/>
    <mergeCell ref="AB58:AB62"/>
    <mergeCell ref="AH58:AH62"/>
    <mergeCell ref="AI58:AI62"/>
    <mergeCell ref="AJ58:AJ62"/>
    <mergeCell ref="I48:I57"/>
    <mergeCell ref="AH39:AH43"/>
    <mergeCell ref="AI39:AI43"/>
    <mergeCell ref="H10:H14"/>
    <mergeCell ref="I10:I19"/>
    <mergeCell ref="P10:P14"/>
    <mergeCell ref="H15:H19"/>
    <mergeCell ref="P15:P19"/>
    <mergeCell ref="AI20:AI24"/>
    <mergeCell ref="AJ20:AJ24"/>
    <mergeCell ref="A26:AJ26"/>
    <mergeCell ref="A27:I27"/>
    <mergeCell ref="J27:R27"/>
    <mergeCell ref="S27:AA27"/>
    <mergeCell ref="AB27:AJ27"/>
    <mergeCell ref="P20:P24"/>
    <mergeCell ref="G10:G14"/>
    <mergeCell ref="G15:G19"/>
    <mergeCell ref="G20:G24"/>
    <mergeCell ref="H20:H24"/>
    <mergeCell ref="I20:I24"/>
    <mergeCell ref="A15:A19"/>
    <mergeCell ref="A20:A24"/>
    <mergeCell ref="A29:A33"/>
    <mergeCell ref="A34:A38"/>
    <mergeCell ref="A39:A43"/>
    <mergeCell ref="A48:A52"/>
    <mergeCell ref="A53:A57"/>
    <mergeCell ref="A58:A62"/>
    <mergeCell ref="A1:C1"/>
    <mergeCell ref="A10:A14"/>
    <mergeCell ref="D5:E5"/>
    <mergeCell ref="D6:E6"/>
    <mergeCell ref="A7:AJ7"/>
    <mergeCell ref="J8:R8"/>
    <mergeCell ref="S8:AA8"/>
    <mergeCell ref="AB8:AJ8"/>
    <mergeCell ref="D1:G1"/>
    <mergeCell ref="H1:J1"/>
    <mergeCell ref="D2:E2"/>
    <mergeCell ref="D3:E3"/>
    <mergeCell ref="D4:E4"/>
    <mergeCell ref="G4:J6"/>
    <mergeCell ref="A8:I8"/>
    <mergeCell ref="AJ48:AJ57"/>
    <mergeCell ref="AH53:AH57"/>
    <mergeCell ref="AI53:AI57"/>
    <mergeCell ref="Z48:Z52"/>
    <mergeCell ref="AA48:AA57"/>
    <mergeCell ref="AB48:AB52"/>
    <mergeCell ref="S53:S57"/>
    <mergeCell ref="Y53:Y57"/>
    <mergeCell ref="Z53:Z57"/>
    <mergeCell ref="AB53:AB57"/>
    <mergeCell ref="G53:G57"/>
    <mergeCell ref="H53:H57"/>
    <mergeCell ref="J53:J57"/>
    <mergeCell ref="P53:P57"/>
    <mergeCell ref="Q53:Q57"/>
    <mergeCell ref="P29:P33"/>
    <mergeCell ref="P34:P38"/>
    <mergeCell ref="G39:G43"/>
    <mergeCell ref="H39:H43"/>
    <mergeCell ref="I39:I43"/>
    <mergeCell ref="J39:J43"/>
    <mergeCell ref="P39:P43"/>
    <mergeCell ref="G29:G33"/>
    <mergeCell ref="G34:G38"/>
    <mergeCell ref="I29:I38"/>
    <mergeCell ref="H29:H33"/>
    <mergeCell ref="H34:H38"/>
    <mergeCell ref="Q39:Q43"/>
    <mergeCell ref="R29:R38"/>
    <mergeCell ref="R48:R57"/>
    <mergeCell ref="J10:J14"/>
    <mergeCell ref="J15:J19"/>
    <mergeCell ref="J20:J24"/>
    <mergeCell ref="J29:J33"/>
    <mergeCell ref="Q29:Q33"/>
    <mergeCell ref="J34:J38"/>
    <mergeCell ref="Q34:Q38"/>
    <mergeCell ref="R39:R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About</vt:lpstr>
      <vt:lpstr>Block 1</vt:lpstr>
      <vt:lpstr>Block 2</vt:lpstr>
      <vt:lpstr>Block 3</vt:lpstr>
      <vt:lpstr>Block 4</vt:lpstr>
      <vt:lpstr>Block 5</vt:lpstr>
      <vt:lpstr>Block 6</vt:lpstr>
      <vt:lpstr>Block 7</vt:lpstr>
      <vt:lpstr>Block 8</vt:lpstr>
      <vt:lpstr>Block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ozan erkan kumit</dc:creator>
  <cp:lastModifiedBy>ZEKİ ÖZER 10</cp:lastModifiedBy>
  <dcterms:created xsi:type="dcterms:W3CDTF">2020-04-04T11:07:39Z</dcterms:created>
  <dcterms:modified xsi:type="dcterms:W3CDTF">2020-04-04T11:07:39Z</dcterms:modified>
</cp:coreProperties>
</file>